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OML\DGE-OML\Docuemntacion Solicitada al Equipo del OML\Actualizacion de la pagina web OMLDGE\Resumen\"/>
    </mc:Choice>
  </mc:AlternateContent>
  <bookViews>
    <workbookView xWindow="0" yWindow="0" windowWidth="28800" windowHeight="11430" activeTab="11"/>
  </bookViews>
  <sheets>
    <sheet name="Portada" sheetId="4" r:id="rId1"/>
    <sheet name="2011" sheetId="1" r:id="rId2"/>
    <sheet name="2012" sheetId="6" r:id="rId3"/>
    <sheet name="2013" sheetId="7" r:id="rId4"/>
    <sheet name="2014" sheetId="8" r:id="rId5"/>
    <sheet name="2015" sheetId="9" r:id="rId6"/>
    <sheet name="2016" sheetId="10" r:id="rId7"/>
    <sheet name="2017" sheetId="11" r:id="rId8"/>
    <sheet name="2018" sheetId="12" r:id="rId9"/>
    <sheet name="2019" sheetId="13" r:id="rId10"/>
    <sheet name="2020" sheetId="14" r:id="rId11"/>
    <sheet name="2021" sheetId="1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4">'2014'!$A$1:$G$49</definedName>
  </definedNames>
  <calcPr calcId="162913"/>
</workbook>
</file>

<file path=xl/calcChain.xml><?xml version="1.0" encoding="utf-8"?>
<calcChain xmlns="http://schemas.openxmlformats.org/spreadsheetml/2006/main">
  <c r="A5" i="17" l="1"/>
  <c r="B5" i="17"/>
  <c r="C5" i="17"/>
  <c r="D5" i="17"/>
  <c r="E5" i="17"/>
  <c r="F5" i="17"/>
  <c r="G5" i="17"/>
  <c r="A6" i="17"/>
  <c r="B6" i="17"/>
  <c r="B10" i="17" s="1"/>
  <c r="C6" i="17"/>
  <c r="D6" i="17"/>
  <c r="E6" i="17"/>
  <c r="F6" i="17"/>
  <c r="G6" i="17"/>
  <c r="A7" i="17"/>
  <c r="B7" i="17"/>
  <c r="C7" i="17"/>
  <c r="C10" i="17" s="1"/>
  <c r="D7" i="17"/>
  <c r="D10" i="17" s="1"/>
  <c r="E7" i="17"/>
  <c r="E10" i="17" s="1"/>
  <c r="F7" i="17"/>
  <c r="G7" i="17"/>
  <c r="A8" i="17"/>
  <c r="B8" i="17"/>
  <c r="C8" i="17"/>
  <c r="D8" i="17"/>
  <c r="E8" i="17"/>
  <c r="F8" i="17"/>
  <c r="G8" i="17"/>
  <c r="A9" i="17"/>
  <c r="B9" i="17"/>
  <c r="C9" i="17"/>
  <c r="D9" i="17"/>
  <c r="E9" i="17"/>
  <c r="F9" i="17"/>
  <c r="G9" i="17"/>
  <c r="A10" i="17"/>
  <c r="F10" i="17"/>
  <c r="G10" i="17"/>
  <c r="A12" i="17"/>
  <c r="B12" i="17"/>
  <c r="C12" i="17"/>
  <c r="D12" i="17"/>
  <c r="E12" i="17"/>
  <c r="F12" i="17"/>
  <c r="G12" i="17"/>
  <c r="A13" i="17"/>
  <c r="B13" i="17"/>
  <c r="B29" i="17" s="1"/>
  <c r="C13" i="17"/>
  <c r="D13" i="17"/>
  <c r="E13" i="17"/>
  <c r="F13" i="17"/>
  <c r="G13" i="17"/>
  <c r="G29" i="17" s="1"/>
  <c r="A14" i="17"/>
  <c r="B14" i="17"/>
  <c r="B30" i="17" s="1"/>
  <c r="C14" i="17"/>
  <c r="C30" i="17" s="1"/>
  <c r="D14" i="17"/>
  <c r="E14" i="17"/>
  <c r="F14" i="17"/>
  <c r="G14" i="17"/>
  <c r="A16" i="17"/>
  <c r="B16" i="17"/>
  <c r="C16" i="17"/>
  <c r="D16" i="17"/>
  <c r="E16" i="17"/>
  <c r="F16" i="17"/>
  <c r="G16" i="17"/>
  <c r="A17" i="17"/>
  <c r="B17" i="17"/>
  <c r="C17" i="17"/>
  <c r="D17" i="17"/>
  <c r="E17" i="17"/>
  <c r="F17" i="17"/>
  <c r="G17" i="17"/>
  <c r="A18" i="17"/>
  <c r="B18" i="17"/>
  <c r="C18" i="17"/>
  <c r="D18" i="17"/>
  <c r="E18" i="17"/>
  <c r="F18" i="17"/>
  <c r="G18" i="17"/>
  <c r="A20" i="17"/>
  <c r="B20" i="17"/>
  <c r="C20" i="17"/>
  <c r="D20" i="17"/>
  <c r="E20" i="17"/>
  <c r="F20" i="17"/>
  <c r="G20" i="17"/>
  <c r="B21" i="17"/>
  <c r="C21" i="17"/>
  <c r="D21" i="17"/>
  <c r="E21" i="17"/>
  <c r="F21" i="17"/>
  <c r="G21" i="17"/>
  <c r="B22" i="17"/>
  <c r="C22" i="17"/>
  <c r="D22" i="17"/>
  <c r="E22" i="17"/>
  <c r="F22" i="17"/>
  <c r="G22" i="17"/>
  <c r="B24" i="17"/>
  <c r="B28" i="17" s="1"/>
  <c r="C24" i="17"/>
  <c r="C28" i="17" s="1"/>
  <c r="D24" i="17"/>
  <c r="D28" i="17" s="1"/>
  <c r="E24" i="17"/>
  <c r="E28" i="17" s="1"/>
  <c r="F24" i="17"/>
  <c r="G24" i="17"/>
  <c r="A25" i="17"/>
  <c r="B25" i="17"/>
  <c r="C25" i="17"/>
  <c r="D25" i="17"/>
  <c r="D29" i="17" s="1"/>
  <c r="E25" i="17"/>
  <c r="E29" i="17" s="1"/>
  <c r="F25" i="17"/>
  <c r="F29" i="17" s="1"/>
  <c r="G25" i="17"/>
  <c r="A26" i="17"/>
  <c r="B26" i="17"/>
  <c r="C26" i="17"/>
  <c r="D26" i="17"/>
  <c r="E26" i="17"/>
  <c r="F26" i="17"/>
  <c r="F30" i="17" s="1"/>
  <c r="G26" i="17"/>
  <c r="G30" i="17" s="1"/>
  <c r="F28" i="17"/>
  <c r="G28" i="17"/>
  <c r="C29" i="17"/>
  <c r="D30" i="17"/>
  <c r="E30" i="17"/>
  <c r="B32" i="17"/>
  <c r="C32" i="17"/>
  <c r="D32" i="17"/>
  <c r="E32" i="17"/>
  <c r="F32" i="17"/>
  <c r="G32" i="17"/>
  <c r="F34" i="17"/>
  <c r="G34" i="17"/>
  <c r="A35" i="17"/>
  <c r="B35" i="17"/>
  <c r="B34" i="17" s="1"/>
  <c r="C35" i="17"/>
  <c r="D35" i="17"/>
  <c r="D34" i="17" s="1"/>
  <c r="D42" i="17" s="1"/>
  <c r="E35" i="17"/>
  <c r="E34" i="17" s="1"/>
  <c r="F35" i="17"/>
  <c r="G35" i="17"/>
  <c r="A36" i="17"/>
  <c r="B36" i="17"/>
  <c r="C36" i="17"/>
  <c r="C34" i="17" s="1"/>
  <c r="D36" i="17"/>
  <c r="E36" i="17"/>
  <c r="F36" i="17"/>
  <c r="G36" i="17"/>
  <c r="A38" i="17"/>
  <c r="B38" i="17"/>
  <c r="B40" i="17" s="1"/>
  <c r="C38" i="17"/>
  <c r="C40" i="17" s="1"/>
  <c r="D38" i="17"/>
  <c r="D40" i="17" s="1"/>
  <c r="E38" i="17"/>
  <c r="F38" i="17"/>
  <c r="G38" i="17"/>
  <c r="G40" i="17" s="1"/>
  <c r="F40" i="17"/>
  <c r="G41" i="17"/>
  <c r="B47" i="17"/>
  <c r="C47" i="17"/>
  <c r="D47" i="17"/>
  <c r="E47" i="17"/>
  <c r="F47" i="17"/>
  <c r="G47" i="17"/>
  <c r="B48" i="17"/>
  <c r="C48" i="17"/>
  <c r="D48" i="17"/>
  <c r="E48" i="17"/>
  <c r="F48" i="17"/>
  <c r="F41" i="17" s="1"/>
  <c r="G48" i="17"/>
  <c r="B49" i="17"/>
  <c r="C49" i="17"/>
  <c r="D49" i="17"/>
  <c r="E49" i="17"/>
  <c r="F49" i="17"/>
  <c r="F42" i="17" s="1"/>
  <c r="G49" i="17"/>
  <c r="G42" i="17" s="1"/>
  <c r="B41" i="17" l="1"/>
  <c r="B42" i="17"/>
  <c r="E41" i="17"/>
  <c r="D41" i="17"/>
  <c r="E42" i="17"/>
  <c r="C41" i="17"/>
  <c r="C42" i="17"/>
  <c r="E40" i="17"/>
  <c r="A5" i="13"/>
  <c r="B5" i="13"/>
  <c r="C5" i="13"/>
  <c r="D5" i="13"/>
  <c r="E5" i="13"/>
  <c r="F5" i="13"/>
  <c r="G5" i="13"/>
  <c r="A6" i="13"/>
  <c r="B6" i="13"/>
  <c r="C6" i="13"/>
  <c r="D6" i="13"/>
  <c r="E6" i="13"/>
  <c r="F6" i="13"/>
  <c r="G6" i="13"/>
  <c r="A7" i="13"/>
  <c r="B7" i="13"/>
  <c r="C7" i="13"/>
  <c r="D7" i="13"/>
  <c r="E7" i="13"/>
  <c r="F7" i="13"/>
  <c r="G7" i="13"/>
  <c r="A8" i="13"/>
  <c r="B8" i="13"/>
  <c r="C8" i="13"/>
  <c r="D8" i="13"/>
  <c r="E8" i="13"/>
  <c r="F8" i="13"/>
  <c r="G8" i="13"/>
  <c r="A9" i="13"/>
  <c r="B9" i="13"/>
  <c r="C9" i="13"/>
  <c r="D9" i="13"/>
  <c r="E9" i="13"/>
  <c r="F9" i="13"/>
  <c r="G9" i="13"/>
  <c r="A10" i="13"/>
  <c r="B10" i="13"/>
  <c r="C10" i="13"/>
  <c r="D10" i="13"/>
  <c r="E10" i="13"/>
  <c r="F10" i="13"/>
  <c r="G10" i="13"/>
  <c r="A12" i="13"/>
  <c r="B12" i="13"/>
  <c r="C12" i="13"/>
  <c r="D12" i="13"/>
  <c r="E12" i="13"/>
  <c r="F12" i="13"/>
  <c r="F33" i="13" s="1"/>
  <c r="G12" i="13"/>
  <c r="A13" i="13"/>
  <c r="B13" i="13"/>
  <c r="C13" i="13"/>
  <c r="D13" i="13"/>
  <c r="E13" i="13"/>
  <c r="F13" i="13"/>
  <c r="G13" i="13"/>
  <c r="G34" i="13" s="1"/>
  <c r="A14" i="13"/>
  <c r="B14" i="13"/>
  <c r="C14" i="13"/>
  <c r="D14" i="13"/>
  <c r="E14" i="13"/>
  <c r="F14" i="13"/>
  <c r="G14" i="13"/>
  <c r="A16" i="13"/>
  <c r="B16" i="13"/>
  <c r="C16" i="13"/>
  <c r="D16" i="13"/>
  <c r="E16" i="13"/>
  <c r="F16" i="13"/>
  <c r="G16" i="13"/>
  <c r="A17" i="13"/>
  <c r="B17" i="13"/>
  <c r="C17" i="13"/>
  <c r="D17" i="13"/>
  <c r="E17" i="13"/>
  <c r="F17" i="13"/>
  <c r="G17" i="13"/>
  <c r="A18" i="13"/>
  <c r="B18" i="13"/>
  <c r="C18" i="13"/>
  <c r="D18" i="13"/>
  <c r="E18" i="13"/>
  <c r="F18" i="13"/>
  <c r="G18" i="13"/>
  <c r="A20" i="13"/>
  <c r="B20" i="13"/>
  <c r="C20" i="13"/>
  <c r="D20" i="13"/>
  <c r="E20" i="13"/>
  <c r="F20" i="13"/>
  <c r="G20" i="13"/>
  <c r="B21" i="13"/>
  <c r="C21" i="13"/>
  <c r="D21" i="13"/>
  <c r="E21" i="13"/>
  <c r="F21" i="13"/>
  <c r="G21" i="13"/>
  <c r="B22" i="13"/>
  <c r="C22" i="13"/>
  <c r="D22" i="13"/>
  <c r="E22" i="13"/>
  <c r="F22" i="13"/>
  <c r="G22" i="13"/>
  <c r="A24" i="13"/>
  <c r="B24" i="13"/>
  <c r="C24" i="13"/>
  <c r="D24" i="13"/>
  <c r="E24" i="13"/>
  <c r="F24" i="13"/>
  <c r="G24" i="13"/>
  <c r="A25" i="13"/>
  <c r="B25" i="13"/>
  <c r="B34" i="13" s="1"/>
  <c r="C25" i="13"/>
  <c r="D25" i="13"/>
  <c r="E25" i="13"/>
  <c r="F25" i="13"/>
  <c r="G25" i="13"/>
  <c r="A26" i="13"/>
  <c r="B26" i="13"/>
  <c r="B35" i="13" s="1"/>
  <c r="C26" i="13"/>
  <c r="C35" i="13" s="1"/>
  <c r="D26" i="13"/>
  <c r="E26" i="13"/>
  <c r="F26" i="13"/>
  <c r="G26" i="13"/>
  <c r="A28" i="13"/>
  <c r="B28" i="13"/>
  <c r="C28" i="13"/>
  <c r="D28" i="13"/>
  <c r="E28" i="13"/>
  <c r="F28" i="13"/>
  <c r="G28" i="13"/>
  <c r="B30" i="13"/>
  <c r="C30" i="13"/>
  <c r="D30" i="13"/>
  <c r="E30" i="13"/>
  <c r="F30" i="13"/>
  <c r="G30" i="13"/>
  <c r="B31" i="13"/>
  <c r="C31" i="13"/>
  <c r="D31" i="13"/>
  <c r="E31" i="13"/>
  <c r="F31" i="13"/>
  <c r="G31" i="13"/>
  <c r="B33" i="13"/>
  <c r="C33" i="13"/>
  <c r="D33" i="13"/>
  <c r="E33" i="13"/>
  <c r="G33" i="13"/>
  <c r="C34" i="13"/>
  <c r="D34" i="13"/>
  <c r="E34" i="13"/>
  <c r="F34" i="13"/>
  <c r="D35" i="13"/>
  <c r="E35" i="13"/>
  <c r="F35" i="13"/>
  <c r="G35" i="13"/>
  <c r="A37" i="13"/>
  <c r="B37" i="13"/>
  <c r="C37" i="13"/>
  <c r="D37" i="13"/>
  <c r="E37" i="13"/>
  <c r="F37" i="13"/>
  <c r="G37" i="13"/>
  <c r="A40" i="13"/>
  <c r="B40" i="13"/>
  <c r="B39" i="13" s="1"/>
  <c r="C40" i="13"/>
  <c r="C39" i="13" s="1"/>
  <c r="D40" i="13"/>
  <c r="D39" i="13" s="1"/>
  <c r="E40" i="13"/>
  <c r="E39" i="13" s="1"/>
  <c r="F40" i="13"/>
  <c r="G40" i="13"/>
  <c r="G39" i="13" s="1"/>
  <c r="A41" i="13"/>
  <c r="B41" i="13"/>
  <c r="C41" i="13"/>
  <c r="D41" i="13"/>
  <c r="E41" i="13"/>
  <c r="F41" i="13"/>
  <c r="F39" i="13" s="1"/>
  <c r="G41" i="13"/>
  <c r="A43" i="13"/>
  <c r="B43" i="13"/>
  <c r="B45" i="13" s="1"/>
  <c r="C43" i="13"/>
  <c r="C45" i="13" s="1"/>
  <c r="D43" i="13"/>
  <c r="D45" i="13" s="1"/>
  <c r="E43" i="13"/>
  <c r="F43" i="13"/>
  <c r="G43" i="13"/>
  <c r="G45" i="13" s="1"/>
  <c r="E45" i="13"/>
  <c r="F45" i="13"/>
  <c r="F46" i="13" l="1"/>
  <c r="F47" i="13"/>
  <c r="D47" i="13"/>
  <c r="D46" i="13"/>
  <c r="C47" i="13"/>
  <c r="C46" i="13"/>
  <c r="E47" i="13"/>
  <c r="E46" i="13"/>
  <c r="B47" i="13"/>
  <c r="B46" i="13"/>
  <c r="G47" i="13"/>
  <c r="G46" i="13"/>
  <c r="C33" i="12"/>
  <c r="D33" i="12"/>
  <c r="E33" i="12"/>
  <c r="F33" i="12"/>
  <c r="G33" i="12"/>
  <c r="H33" i="12"/>
  <c r="C34" i="12"/>
  <c r="D34" i="12"/>
  <c r="E34" i="12"/>
  <c r="F34" i="12"/>
  <c r="G34" i="12"/>
  <c r="H34" i="12"/>
  <c r="C35" i="12"/>
  <c r="D35" i="12"/>
  <c r="E35" i="12"/>
  <c r="F35" i="12"/>
  <c r="G35" i="12"/>
  <c r="H35" i="12"/>
  <c r="C39" i="12"/>
  <c r="D39" i="12"/>
  <c r="E39" i="12"/>
  <c r="F39" i="12"/>
  <c r="G39" i="12"/>
  <c r="H39" i="12"/>
  <c r="C45" i="12"/>
  <c r="D45" i="12"/>
  <c r="E45" i="12"/>
  <c r="F45" i="12"/>
  <c r="G45" i="12"/>
  <c r="H45" i="12"/>
  <c r="A6" i="11" l="1"/>
  <c r="B6" i="11"/>
  <c r="C6" i="11"/>
  <c r="D6" i="11"/>
  <c r="E6" i="11"/>
  <c r="F6" i="11"/>
  <c r="G6" i="11"/>
  <c r="A7" i="11"/>
  <c r="B7" i="11"/>
  <c r="C7" i="11"/>
  <c r="D7" i="11"/>
  <c r="E7" i="11"/>
  <c r="F7" i="11"/>
  <c r="G7" i="11"/>
  <c r="A8" i="11"/>
  <c r="B8" i="11"/>
  <c r="C8" i="11"/>
  <c r="D8" i="11"/>
  <c r="E8" i="11"/>
  <c r="F8" i="11"/>
  <c r="G8" i="11"/>
  <c r="A9" i="11"/>
  <c r="B9" i="11"/>
  <c r="C9" i="11"/>
  <c r="D9" i="11"/>
  <c r="E9" i="11"/>
  <c r="F9" i="11"/>
  <c r="G9" i="11"/>
  <c r="A10" i="11"/>
  <c r="B10" i="11"/>
  <c r="C10" i="11"/>
  <c r="D10" i="11"/>
  <c r="E10" i="11"/>
  <c r="F10" i="11"/>
  <c r="G10" i="11"/>
  <c r="A11" i="11"/>
  <c r="B11" i="11"/>
  <c r="C11" i="11"/>
  <c r="D11" i="11"/>
  <c r="E11" i="11"/>
  <c r="F11" i="11"/>
  <c r="G11" i="11"/>
  <c r="A13" i="11"/>
  <c r="B13" i="11"/>
  <c r="C13" i="11"/>
  <c r="D13" i="11"/>
  <c r="E13" i="11"/>
  <c r="F13" i="11"/>
  <c r="F34" i="11" s="1"/>
  <c r="G13" i="11"/>
  <c r="A14" i="11"/>
  <c r="B14" i="11"/>
  <c r="C14" i="11"/>
  <c r="C35" i="11" s="1"/>
  <c r="D14" i="11"/>
  <c r="E14" i="11"/>
  <c r="F14" i="11"/>
  <c r="G14" i="11"/>
  <c r="G35" i="11" s="1"/>
  <c r="A15" i="11"/>
  <c r="B15" i="11"/>
  <c r="C15" i="11"/>
  <c r="D15" i="11"/>
  <c r="D36" i="11" s="1"/>
  <c r="E15" i="11"/>
  <c r="F15" i="11"/>
  <c r="F36" i="11" s="1"/>
  <c r="G15" i="11"/>
  <c r="G36" i="11" s="1"/>
  <c r="A17" i="11"/>
  <c r="B17" i="11"/>
  <c r="C17" i="11"/>
  <c r="D17" i="11"/>
  <c r="E17" i="11"/>
  <c r="F17" i="11"/>
  <c r="G17" i="11"/>
  <c r="A18" i="11"/>
  <c r="B18" i="11"/>
  <c r="C18" i="11"/>
  <c r="D18" i="11"/>
  <c r="E18" i="11"/>
  <c r="F18" i="11"/>
  <c r="G18" i="11"/>
  <c r="A19" i="11"/>
  <c r="B19" i="11"/>
  <c r="C19" i="11"/>
  <c r="D19" i="11"/>
  <c r="E19" i="11"/>
  <c r="F19" i="11"/>
  <c r="G19" i="11"/>
  <c r="A21" i="11"/>
  <c r="B21" i="11"/>
  <c r="C21" i="11"/>
  <c r="D21" i="11"/>
  <c r="E21" i="11"/>
  <c r="F21" i="11"/>
  <c r="G21" i="11"/>
  <c r="B22" i="11"/>
  <c r="C22" i="11"/>
  <c r="D22" i="11"/>
  <c r="E22" i="11"/>
  <c r="F22" i="11"/>
  <c r="G22" i="11"/>
  <c r="B23" i="11"/>
  <c r="C23" i="11"/>
  <c r="D23" i="11"/>
  <c r="E23" i="11"/>
  <c r="F23" i="11"/>
  <c r="G23" i="11"/>
  <c r="A25" i="11"/>
  <c r="B25" i="11"/>
  <c r="C25" i="11"/>
  <c r="D25" i="11"/>
  <c r="D34" i="11" s="1"/>
  <c r="E25" i="11"/>
  <c r="E34" i="11" s="1"/>
  <c r="F25" i="11"/>
  <c r="G25" i="11"/>
  <c r="G46" i="11" s="1"/>
  <c r="A26" i="11"/>
  <c r="B26" i="11"/>
  <c r="B35" i="11" s="1"/>
  <c r="C26" i="11"/>
  <c r="D26" i="11"/>
  <c r="E26" i="11"/>
  <c r="F26" i="11"/>
  <c r="G26" i="11"/>
  <c r="A27" i="11"/>
  <c r="B27" i="11"/>
  <c r="B36" i="11" s="1"/>
  <c r="C27" i="11"/>
  <c r="C36" i="11" s="1"/>
  <c r="D27" i="11"/>
  <c r="E27" i="11"/>
  <c r="F27" i="11"/>
  <c r="G27" i="11"/>
  <c r="A29" i="11"/>
  <c r="B29" i="11"/>
  <c r="C29" i="11"/>
  <c r="D29" i="11"/>
  <c r="E29" i="11"/>
  <c r="F29" i="11"/>
  <c r="G29" i="11"/>
  <c r="B31" i="11"/>
  <c r="C31" i="11"/>
  <c r="D31" i="11"/>
  <c r="E31" i="11"/>
  <c r="F31" i="11"/>
  <c r="G31" i="11"/>
  <c r="B32" i="11"/>
  <c r="C32" i="11"/>
  <c r="D32" i="11"/>
  <c r="E32" i="11"/>
  <c r="F32" i="11"/>
  <c r="G32" i="11"/>
  <c r="B34" i="11"/>
  <c r="C34" i="11"/>
  <c r="D35" i="11"/>
  <c r="E35" i="11"/>
  <c r="F35" i="11"/>
  <c r="E36" i="11"/>
  <c r="A38" i="11"/>
  <c r="B38" i="11"/>
  <c r="C38" i="11"/>
  <c r="D38" i="11"/>
  <c r="E38" i="11"/>
  <c r="F38" i="11"/>
  <c r="G38" i="11"/>
  <c r="F40" i="11"/>
  <c r="F47" i="11" s="1"/>
  <c r="A41" i="11"/>
  <c r="B41" i="11"/>
  <c r="B40" i="11" s="1"/>
  <c r="C41" i="11"/>
  <c r="C40" i="11" s="1"/>
  <c r="D41" i="11"/>
  <c r="D40" i="11" s="1"/>
  <c r="E41" i="11"/>
  <c r="F41" i="11"/>
  <c r="G41" i="11"/>
  <c r="G40" i="11" s="1"/>
  <c r="A42" i="11"/>
  <c r="B42" i="11"/>
  <c r="C42" i="11"/>
  <c r="D42" i="11"/>
  <c r="E42" i="11"/>
  <c r="F42" i="11"/>
  <c r="G42" i="11"/>
  <c r="A44" i="11"/>
  <c r="B44" i="11"/>
  <c r="B46" i="11" s="1"/>
  <c r="C44" i="11"/>
  <c r="C46" i="11" s="1"/>
  <c r="D44" i="11"/>
  <c r="E44" i="11"/>
  <c r="E46" i="11" s="1"/>
  <c r="F44" i="11"/>
  <c r="F46" i="11" s="1"/>
  <c r="G44" i="11"/>
  <c r="F48" i="11"/>
  <c r="D46" i="11" l="1"/>
  <c r="G34" i="11"/>
  <c r="E40" i="11"/>
  <c r="D48" i="11"/>
  <c r="D47" i="11"/>
  <c r="C48" i="11"/>
  <c r="C47" i="11"/>
  <c r="B47" i="11"/>
  <c r="B48" i="11"/>
  <c r="G47" i="11"/>
  <c r="G48" i="11"/>
  <c r="E47" i="11"/>
  <c r="E48" i="11"/>
  <c r="A5" i="10"/>
  <c r="B5" i="10"/>
  <c r="C5" i="10"/>
  <c r="D5" i="10"/>
  <c r="E5" i="10"/>
  <c r="F5" i="10"/>
  <c r="G5" i="10"/>
  <c r="A6" i="10"/>
  <c r="B6" i="10"/>
  <c r="C6" i="10"/>
  <c r="D6" i="10"/>
  <c r="E6" i="10"/>
  <c r="F6" i="10"/>
  <c r="G6" i="10"/>
  <c r="A7" i="10"/>
  <c r="B7" i="10"/>
  <c r="C7" i="10"/>
  <c r="D7" i="10"/>
  <c r="E7" i="10"/>
  <c r="F7" i="10"/>
  <c r="G7" i="10"/>
  <c r="A8" i="10"/>
  <c r="B8" i="10"/>
  <c r="C8" i="10"/>
  <c r="D8" i="10"/>
  <c r="E8" i="10"/>
  <c r="F8" i="10"/>
  <c r="G8" i="10"/>
  <c r="A9" i="10"/>
  <c r="B9" i="10"/>
  <c r="C9" i="10"/>
  <c r="D9" i="10"/>
  <c r="E9" i="10"/>
  <c r="F9" i="10"/>
  <c r="G9" i="10"/>
  <c r="A10" i="10"/>
  <c r="B10" i="10"/>
  <c r="C10" i="10"/>
  <c r="D10" i="10"/>
  <c r="E10" i="10"/>
  <c r="F10" i="10"/>
  <c r="G10" i="10"/>
  <c r="A12" i="10"/>
  <c r="B12" i="10"/>
  <c r="C12" i="10"/>
  <c r="D12" i="10"/>
  <c r="E12" i="10"/>
  <c r="F12" i="10"/>
  <c r="G12" i="10"/>
  <c r="A13" i="10"/>
  <c r="B13" i="10"/>
  <c r="C13" i="10"/>
  <c r="D13" i="10"/>
  <c r="E13" i="10"/>
  <c r="F13" i="10"/>
  <c r="G13" i="10"/>
  <c r="A14" i="10"/>
  <c r="B14" i="10"/>
  <c r="C14" i="10"/>
  <c r="D14" i="10"/>
  <c r="E14" i="10"/>
  <c r="F14" i="10"/>
  <c r="G14" i="10"/>
  <c r="A16" i="10"/>
  <c r="B16" i="10"/>
  <c r="C16" i="10"/>
  <c r="D16" i="10"/>
  <c r="E16" i="10"/>
  <c r="F16" i="10"/>
  <c r="G16" i="10"/>
  <c r="A17" i="10"/>
  <c r="B17" i="10"/>
  <c r="C17" i="10"/>
  <c r="D17" i="10"/>
  <c r="E17" i="10"/>
  <c r="F17" i="10"/>
  <c r="G17" i="10"/>
  <c r="A18" i="10"/>
  <c r="B18" i="10"/>
  <c r="C18" i="10"/>
  <c r="D18" i="10"/>
  <c r="E18" i="10"/>
  <c r="F18" i="10"/>
  <c r="G18" i="10"/>
  <c r="A20" i="10"/>
  <c r="B20" i="10"/>
  <c r="C20" i="10"/>
  <c r="D20" i="10"/>
  <c r="E20" i="10"/>
  <c r="F20" i="10"/>
  <c r="G20" i="10"/>
  <c r="B21" i="10"/>
  <c r="C21" i="10"/>
  <c r="D21" i="10"/>
  <c r="E21" i="10"/>
  <c r="F21" i="10"/>
  <c r="G21" i="10"/>
  <c r="B22" i="10"/>
  <c r="C22" i="10"/>
  <c r="D22" i="10"/>
  <c r="E22" i="10"/>
  <c r="F22" i="10"/>
  <c r="G22" i="10"/>
  <c r="A24" i="10"/>
  <c r="B24" i="10"/>
  <c r="C24" i="10"/>
  <c r="C33" i="10" s="1"/>
  <c r="D24" i="10"/>
  <c r="E24" i="10"/>
  <c r="F24" i="10"/>
  <c r="G24" i="10"/>
  <c r="A25" i="10"/>
  <c r="B25" i="10"/>
  <c r="C25" i="10"/>
  <c r="D25" i="10"/>
  <c r="E25" i="10"/>
  <c r="F25" i="10"/>
  <c r="G25" i="10"/>
  <c r="A26" i="10"/>
  <c r="B26" i="10"/>
  <c r="C26" i="10"/>
  <c r="D26" i="10"/>
  <c r="E26" i="10"/>
  <c r="E35" i="10" s="1"/>
  <c r="F26" i="10"/>
  <c r="G26" i="10"/>
  <c r="A28" i="10"/>
  <c r="B28" i="10"/>
  <c r="C28" i="10"/>
  <c r="D28" i="10"/>
  <c r="E28" i="10"/>
  <c r="F28" i="10"/>
  <c r="G28" i="10"/>
  <c r="B30" i="10"/>
  <c r="C30" i="10"/>
  <c r="D30" i="10"/>
  <c r="E30" i="10"/>
  <c r="F30" i="10"/>
  <c r="G30" i="10"/>
  <c r="B31" i="10"/>
  <c r="C31" i="10"/>
  <c r="D31" i="10"/>
  <c r="E31" i="10"/>
  <c r="F31" i="10"/>
  <c r="G31" i="10"/>
  <c r="C34" i="10"/>
  <c r="D34" i="10"/>
  <c r="E34" i="10"/>
  <c r="A37" i="10"/>
  <c r="B37" i="10"/>
  <c r="C37" i="10"/>
  <c r="D37" i="10"/>
  <c r="E37" i="10"/>
  <c r="F37" i="10"/>
  <c r="G37" i="10"/>
  <c r="A40" i="10"/>
  <c r="B40" i="10"/>
  <c r="B39" i="10" s="1"/>
  <c r="C40" i="10"/>
  <c r="D40" i="10"/>
  <c r="D39" i="10" s="1"/>
  <c r="E40" i="10"/>
  <c r="F40" i="10"/>
  <c r="G40" i="10"/>
  <c r="A41" i="10"/>
  <c r="B41" i="10"/>
  <c r="C41" i="10"/>
  <c r="D41" i="10"/>
  <c r="E41" i="10"/>
  <c r="F41" i="10"/>
  <c r="G41" i="10"/>
  <c r="A43" i="10"/>
  <c r="B43" i="10"/>
  <c r="B45" i="10" s="1"/>
  <c r="C43" i="10"/>
  <c r="D43" i="10"/>
  <c r="E43" i="10"/>
  <c r="F43" i="10"/>
  <c r="F45" i="10" s="1"/>
  <c r="G43" i="10"/>
  <c r="E45" i="10"/>
  <c r="C35" i="10" l="1"/>
  <c r="B34" i="10"/>
  <c r="G45" i="10"/>
  <c r="F35" i="10"/>
  <c r="D33" i="10"/>
  <c r="B35" i="10"/>
  <c r="D45" i="10"/>
  <c r="C45" i="10"/>
  <c r="D35" i="10"/>
  <c r="B33" i="10"/>
  <c r="F39" i="10"/>
  <c r="F46" i="10" s="1"/>
  <c r="E39" i="10"/>
  <c r="E47" i="10" s="1"/>
  <c r="C39" i="10"/>
  <c r="C47" i="10" s="1"/>
  <c r="G33" i="10"/>
  <c r="G34" i="10"/>
  <c r="F33" i="10"/>
  <c r="G39" i="10"/>
  <c r="G47" i="10" s="1"/>
  <c r="G35" i="10"/>
  <c r="F34" i="10"/>
  <c r="E33" i="10"/>
  <c r="D47" i="10"/>
  <c r="D46" i="10"/>
  <c r="C46" i="10"/>
  <c r="F47" i="10"/>
  <c r="B46" i="10"/>
  <c r="B47" i="10"/>
  <c r="A5" i="9"/>
  <c r="B5" i="9"/>
  <c r="C5" i="9"/>
  <c r="D5" i="9"/>
  <c r="E5" i="9"/>
  <c r="F5" i="9"/>
  <c r="G5" i="9"/>
  <c r="A6" i="9"/>
  <c r="B6" i="9"/>
  <c r="C6" i="9"/>
  <c r="D6" i="9"/>
  <c r="E6" i="9"/>
  <c r="F6" i="9"/>
  <c r="G6" i="9"/>
  <c r="A7" i="9"/>
  <c r="B7" i="9"/>
  <c r="C7" i="9"/>
  <c r="D7" i="9"/>
  <c r="E7" i="9"/>
  <c r="F7" i="9"/>
  <c r="G7" i="9"/>
  <c r="A8" i="9"/>
  <c r="B8" i="9"/>
  <c r="C8" i="9"/>
  <c r="D8" i="9"/>
  <c r="E8" i="9"/>
  <c r="F8" i="9"/>
  <c r="G8" i="9"/>
  <c r="A9" i="9"/>
  <c r="B9" i="9"/>
  <c r="C9" i="9"/>
  <c r="D9" i="9"/>
  <c r="E9" i="9"/>
  <c r="F9" i="9"/>
  <c r="G9" i="9"/>
  <c r="A10" i="9"/>
  <c r="B10" i="9"/>
  <c r="C10" i="9"/>
  <c r="D10" i="9"/>
  <c r="E10" i="9"/>
  <c r="F10" i="9"/>
  <c r="G10" i="9"/>
  <c r="A12" i="9"/>
  <c r="B12" i="9"/>
  <c r="C12" i="9"/>
  <c r="D12" i="9"/>
  <c r="D33" i="9" s="1"/>
  <c r="E12" i="9"/>
  <c r="F12" i="9"/>
  <c r="F33" i="9" s="1"/>
  <c r="G12" i="9"/>
  <c r="A13" i="9"/>
  <c r="B13" i="9"/>
  <c r="C13" i="9"/>
  <c r="D13" i="9"/>
  <c r="E13" i="9"/>
  <c r="E34" i="9" s="1"/>
  <c r="F13" i="9"/>
  <c r="G13" i="9"/>
  <c r="G34" i="9" s="1"/>
  <c r="A14" i="9"/>
  <c r="B14" i="9"/>
  <c r="C14" i="9"/>
  <c r="D14" i="9"/>
  <c r="E14" i="9"/>
  <c r="F14" i="9"/>
  <c r="G14" i="9"/>
  <c r="A16" i="9"/>
  <c r="B16" i="9"/>
  <c r="C16" i="9"/>
  <c r="D16" i="9"/>
  <c r="E16" i="9"/>
  <c r="F16" i="9"/>
  <c r="G16" i="9"/>
  <c r="A17" i="9"/>
  <c r="B17" i="9"/>
  <c r="C17" i="9"/>
  <c r="D17" i="9"/>
  <c r="E17" i="9"/>
  <c r="F17" i="9"/>
  <c r="G17" i="9"/>
  <c r="A18" i="9"/>
  <c r="B18" i="9"/>
  <c r="C18" i="9"/>
  <c r="D18" i="9"/>
  <c r="E18" i="9"/>
  <c r="F18" i="9"/>
  <c r="G18" i="9"/>
  <c r="A20" i="9"/>
  <c r="B20" i="9"/>
  <c r="C20" i="9"/>
  <c r="D20" i="9"/>
  <c r="E20" i="9"/>
  <c r="F20" i="9"/>
  <c r="G20" i="9"/>
  <c r="B21" i="9"/>
  <c r="C21" i="9"/>
  <c r="D21" i="9"/>
  <c r="E21" i="9"/>
  <c r="F21" i="9"/>
  <c r="G21" i="9"/>
  <c r="B22" i="9"/>
  <c r="C22" i="9"/>
  <c r="D22" i="9"/>
  <c r="E22" i="9"/>
  <c r="F22" i="9"/>
  <c r="G22" i="9"/>
  <c r="A24" i="9"/>
  <c r="B24" i="9"/>
  <c r="C24" i="9"/>
  <c r="D24" i="9"/>
  <c r="E24" i="9"/>
  <c r="F24" i="9"/>
  <c r="G24" i="9"/>
  <c r="G33" i="9" s="1"/>
  <c r="A25" i="9"/>
  <c r="B25" i="9"/>
  <c r="B34" i="9" s="1"/>
  <c r="C25" i="9"/>
  <c r="D25" i="9"/>
  <c r="E25" i="9"/>
  <c r="F25" i="9"/>
  <c r="G25" i="9"/>
  <c r="A26" i="9"/>
  <c r="B26" i="9"/>
  <c r="C26" i="9"/>
  <c r="C35" i="9" s="1"/>
  <c r="D26" i="9"/>
  <c r="E26" i="9"/>
  <c r="F26" i="9"/>
  <c r="G26" i="9"/>
  <c r="A28" i="9"/>
  <c r="B28" i="9"/>
  <c r="C28" i="9"/>
  <c r="D28" i="9"/>
  <c r="E28" i="9"/>
  <c r="F28" i="9"/>
  <c r="G28" i="9"/>
  <c r="B30" i="9"/>
  <c r="C30" i="9"/>
  <c r="D30" i="9"/>
  <c r="E30" i="9"/>
  <c r="F30" i="9"/>
  <c r="G30" i="9"/>
  <c r="B31" i="9"/>
  <c r="C31" i="9"/>
  <c r="D31" i="9"/>
  <c r="E31" i="9"/>
  <c r="F31" i="9"/>
  <c r="G31" i="9"/>
  <c r="B33" i="9"/>
  <c r="C33" i="9"/>
  <c r="E33" i="9"/>
  <c r="C34" i="9"/>
  <c r="D34" i="9"/>
  <c r="F34" i="9"/>
  <c r="B35" i="9"/>
  <c r="D35" i="9"/>
  <c r="E35" i="9"/>
  <c r="F35" i="9"/>
  <c r="G35" i="9"/>
  <c r="A37" i="9"/>
  <c r="B37" i="9"/>
  <c r="C37" i="9"/>
  <c r="D37" i="9"/>
  <c r="E37" i="9"/>
  <c r="F37" i="9"/>
  <c r="G37" i="9"/>
  <c r="G39" i="9"/>
  <c r="G47" i="9" s="1"/>
  <c r="A40" i="9"/>
  <c r="B40" i="9"/>
  <c r="B39" i="9" s="1"/>
  <c r="C40" i="9"/>
  <c r="C39" i="9" s="1"/>
  <c r="D40" i="9"/>
  <c r="D39" i="9" s="1"/>
  <c r="E40" i="9"/>
  <c r="E39" i="9" s="1"/>
  <c r="F40" i="9"/>
  <c r="F39" i="9" s="1"/>
  <c r="G40" i="9"/>
  <c r="A41" i="9"/>
  <c r="B41" i="9"/>
  <c r="C41" i="9"/>
  <c r="D41" i="9"/>
  <c r="E41" i="9"/>
  <c r="F41" i="9"/>
  <c r="G41" i="9"/>
  <c r="A43" i="9"/>
  <c r="B43" i="9"/>
  <c r="B45" i="9" s="1"/>
  <c r="C43" i="9"/>
  <c r="C45" i="9" s="1"/>
  <c r="D43" i="9"/>
  <c r="D45" i="9" s="1"/>
  <c r="E43" i="9"/>
  <c r="F43" i="9"/>
  <c r="G43" i="9"/>
  <c r="G45" i="9" s="1"/>
  <c r="E45" i="9"/>
  <c r="F45" i="9"/>
  <c r="E46" i="10" l="1"/>
  <c r="G46" i="10"/>
  <c r="E47" i="9"/>
  <c r="E46" i="9"/>
  <c r="F47" i="9"/>
  <c r="F46" i="9"/>
  <c r="D47" i="9"/>
  <c r="D46" i="9"/>
  <c r="B46" i="9"/>
  <c r="B47" i="9"/>
  <c r="C47" i="9"/>
  <c r="C46" i="9"/>
  <c r="G46" i="9"/>
  <c r="A5" i="8"/>
  <c r="B5" i="8"/>
  <c r="C5" i="8"/>
  <c r="D5" i="8"/>
  <c r="E5" i="8"/>
  <c r="F5" i="8"/>
  <c r="G5" i="8"/>
  <c r="A6" i="8"/>
  <c r="B6" i="8"/>
  <c r="C6" i="8"/>
  <c r="D6" i="8"/>
  <c r="E6" i="8"/>
  <c r="F6" i="8"/>
  <c r="G6" i="8"/>
  <c r="A7" i="8"/>
  <c r="B7" i="8"/>
  <c r="C7" i="8"/>
  <c r="D7" i="8"/>
  <c r="E7" i="8"/>
  <c r="F7" i="8"/>
  <c r="G7" i="8"/>
  <c r="A8" i="8"/>
  <c r="B8" i="8"/>
  <c r="C8" i="8"/>
  <c r="D8" i="8"/>
  <c r="E8" i="8"/>
  <c r="F8" i="8"/>
  <c r="G8" i="8"/>
  <c r="A9" i="8"/>
  <c r="B9" i="8"/>
  <c r="C9" i="8"/>
  <c r="D9" i="8"/>
  <c r="E9" i="8"/>
  <c r="F9" i="8"/>
  <c r="G9" i="8"/>
  <c r="A10" i="8"/>
  <c r="B10" i="8"/>
  <c r="C10" i="8"/>
  <c r="D10" i="8"/>
  <c r="E10" i="8"/>
  <c r="F10" i="8"/>
  <c r="G10" i="8"/>
  <c r="A12" i="8"/>
  <c r="B12" i="8"/>
  <c r="C12" i="8"/>
  <c r="D12" i="8"/>
  <c r="D33" i="8" s="1"/>
  <c r="E12" i="8"/>
  <c r="F12" i="8"/>
  <c r="F33" i="8" s="1"/>
  <c r="G12" i="8"/>
  <c r="A13" i="8"/>
  <c r="B13" i="8"/>
  <c r="C13" i="8"/>
  <c r="D13" i="8"/>
  <c r="E13" i="8"/>
  <c r="E34" i="8" s="1"/>
  <c r="F13" i="8"/>
  <c r="G13" i="8"/>
  <c r="G34" i="8" s="1"/>
  <c r="A14" i="8"/>
  <c r="B14" i="8"/>
  <c r="C14" i="8"/>
  <c r="D14" i="8"/>
  <c r="E14" i="8"/>
  <c r="F14" i="8"/>
  <c r="G14" i="8"/>
  <c r="A16" i="8"/>
  <c r="B16" i="8"/>
  <c r="C16" i="8"/>
  <c r="D16" i="8"/>
  <c r="E16" i="8"/>
  <c r="F16" i="8"/>
  <c r="G16" i="8"/>
  <c r="A17" i="8"/>
  <c r="B17" i="8"/>
  <c r="C17" i="8"/>
  <c r="D17" i="8"/>
  <c r="E17" i="8"/>
  <c r="F17" i="8"/>
  <c r="G17" i="8"/>
  <c r="A18" i="8"/>
  <c r="B18" i="8"/>
  <c r="C18" i="8"/>
  <c r="D18" i="8"/>
  <c r="E18" i="8"/>
  <c r="F18" i="8"/>
  <c r="G18" i="8"/>
  <c r="A20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A24" i="8"/>
  <c r="B24" i="8"/>
  <c r="C24" i="8"/>
  <c r="D24" i="8"/>
  <c r="E24" i="8"/>
  <c r="F24" i="8"/>
  <c r="G24" i="8"/>
  <c r="G33" i="8" s="1"/>
  <c r="A25" i="8"/>
  <c r="B25" i="8"/>
  <c r="B34" i="8" s="1"/>
  <c r="C25" i="8"/>
  <c r="D25" i="8"/>
  <c r="E25" i="8"/>
  <c r="F25" i="8"/>
  <c r="G25" i="8"/>
  <c r="A26" i="8"/>
  <c r="B26" i="8"/>
  <c r="B35" i="8" s="1"/>
  <c r="C26" i="8"/>
  <c r="C35" i="8" s="1"/>
  <c r="D26" i="8"/>
  <c r="E26" i="8"/>
  <c r="F26" i="8"/>
  <c r="G26" i="8"/>
  <c r="A28" i="8"/>
  <c r="B28" i="8"/>
  <c r="C28" i="8"/>
  <c r="D28" i="8"/>
  <c r="E28" i="8"/>
  <c r="F28" i="8"/>
  <c r="G28" i="8"/>
  <c r="B30" i="8"/>
  <c r="C30" i="8"/>
  <c r="D30" i="8"/>
  <c r="E30" i="8"/>
  <c r="F30" i="8"/>
  <c r="G30" i="8"/>
  <c r="B31" i="8"/>
  <c r="C31" i="8"/>
  <c r="D31" i="8"/>
  <c r="E31" i="8"/>
  <c r="F31" i="8"/>
  <c r="G31" i="8"/>
  <c r="B33" i="8"/>
  <c r="C33" i="8"/>
  <c r="E33" i="8"/>
  <c r="C34" i="8"/>
  <c r="D34" i="8"/>
  <c r="F34" i="8"/>
  <c r="D35" i="8"/>
  <c r="E35" i="8"/>
  <c r="F35" i="8"/>
  <c r="G35" i="8"/>
  <c r="A37" i="8"/>
  <c r="B37" i="8"/>
  <c r="C37" i="8"/>
  <c r="D37" i="8"/>
  <c r="E37" i="8"/>
  <c r="F37" i="8"/>
  <c r="G37" i="8"/>
  <c r="G39" i="8"/>
  <c r="G47" i="8" s="1"/>
  <c r="A40" i="8"/>
  <c r="B40" i="8"/>
  <c r="B39" i="8" s="1"/>
  <c r="C40" i="8"/>
  <c r="D40" i="8"/>
  <c r="D39" i="8" s="1"/>
  <c r="E40" i="8"/>
  <c r="E39" i="8" s="1"/>
  <c r="F40" i="8"/>
  <c r="F39" i="8" s="1"/>
  <c r="G40" i="8"/>
  <c r="A41" i="8"/>
  <c r="B41" i="8"/>
  <c r="C41" i="8"/>
  <c r="C39" i="8" s="1"/>
  <c r="D41" i="8"/>
  <c r="E41" i="8"/>
  <c r="F41" i="8"/>
  <c r="G41" i="8"/>
  <c r="A43" i="8"/>
  <c r="B43" i="8"/>
  <c r="B45" i="8" s="1"/>
  <c r="C43" i="8"/>
  <c r="C45" i="8" s="1"/>
  <c r="D43" i="8"/>
  <c r="D45" i="8" s="1"/>
  <c r="E43" i="8"/>
  <c r="F43" i="8"/>
  <c r="G43" i="8"/>
  <c r="G45" i="8" s="1"/>
  <c r="E45" i="8"/>
  <c r="F45" i="8"/>
  <c r="F46" i="8" l="1"/>
  <c r="F47" i="8"/>
  <c r="D47" i="8"/>
  <c r="D46" i="8"/>
  <c r="E47" i="8"/>
  <c r="E46" i="8"/>
  <c r="C47" i="8"/>
  <c r="C46" i="8"/>
  <c r="B46" i="8"/>
  <c r="B47" i="8"/>
  <c r="G46" i="8"/>
  <c r="A5" i="6"/>
  <c r="B5" i="6"/>
  <c r="C5" i="6"/>
  <c r="D5" i="6"/>
  <c r="E5" i="6"/>
  <c r="F5" i="6"/>
  <c r="G5" i="6"/>
  <c r="A6" i="6"/>
  <c r="B6" i="6"/>
  <c r="C6" i="6"/>
  <c r="D6" i="6"/>
  <c r="E6" i="6"/>
  <c r="F6" i="6"/>
  <c r="G6" i="6"/>
  <c r="A7" i="6"/>
  <c r="B7" i="6"/>
  <c r="C7" i="6"/>
  <c r="D7" i="6"/>
  <c r="E7" i="6"/>
  <c r="F7" i="6"/>
  <c r="G7" i="6"/>
  <c r="A8" i="6"/>
  <c r="B8" i="6"/>
  <c r="C8" i="6"/>
  <c r="D8" i="6"/>
  <c r="E8" i="6"/>
  <c r="F8" i="6"/>
  <c r="G8" i="6"/>
  <c r="A9" i="6"/>
  <c r="B9" i="6"/>
  <c r="C9" i="6"/>
  <c r="D9" i="6"/>
  <c r="E9" i="6"/>
  <c r="F9" i="6"/>
  <c r="G9" i="6"/>
  <c r="A10" i="6"/>
  <c r="B10" i="6"/>
  <c r="C10" i="6"/>
  <c r="D10" i="6"/>
  <c r="E10" i="6"/>
  <c r="F10" i="6"/>
  <c r="G10" i="6"/>
  <c r="A12" i="6"/>
  <c r="B12" i="6"/>
  <c r="C12" i="6"/>
  <c r="D12" i="6"/>
  <c r="D28" i="6" s="1"/>
  <c r="E12" i="6"/>
  <c r="F12" i="6"/>
  <c r="G12" i="6"/>
  <c r="A13" i="6"/>
  <c r="B13" i="6"/>
  <c r="C13" i="6"/>
  <c r="D13" i="6"/>
  <c r="E13" i="6"/>
  <c r="F13" i="6"/>
  <c r="G13" i="6"/>
  <c r="A14" i="6"/>
  <c r="B14" i="6"/>
  <c r="C14" i="6"/>
  <c r="D14" i="6"/>
  <c r="E14" i="6"/>
  <c r="E30" i="6" s="1"/>
  <c r="F14" i="6"/>
  <c r="F30" i="6" s="1"/>
  <c r="G14" i="6"/>
  <c r="A16" i="6"/>
  <c r="B16" i="6"/>
  <c r="C16" i="6"/>
  <c r="D16" i="6"/>
  <c r="E16" i="6"/>
  <c r="F16" i="6"/>
  <c r="G16" i="6"/>
  <c r="A17" i="6"/>
  <c r="B17" i="6"/>
  <c r="C17" i="6"/>
  <c r="D17" i="6"/>
  <c r="E17" i="6"/>
  <c r="F17" i="6"/>
  <c r="G17" i="6"/>
  <c r="A18" i="6"/>
  <c r="B18" i="6"/>
  <c r="C18" i="6"/>
  <c r="D18" i="6"/>
  <c r="E18" i="6"/>
  <c r="F18" i="6"/>
  <c r="G18" i="6"/>
  <c r="A20" i="6"/>
  <c r="B20" i="6"/>
  <c r="C20" i="6"/>
  <c r="D20" i="6"/>
  <c r="E20" i="6"/>
  <c r="F20" i="6"/>
  <c r="G20" i="6"/>
  <c r="B21" i="6"/>
  <c r="C21" i="6"/>
  <c r="D21" i="6"/>
  <c r="E21" i="6"/>
  <c r="F21" i="6"/>
  <c r="G21" i="6"/>
  <c r="B22" i="6"/>
  <c r="C22" i="6"/>
  <c r="D22" i="6"/>
  <c r="E22" i="6"/>
  <c r="F22" i="6"/>
  <c r="G22" i="6"/>
  <c r="A24" i="6"/>
  <c r="B24" i="6"/>
  <c r="C24" i="6"/>
  <c r="D24" i="6"/>
  <c r="E24" i="6"/>
  <c r="F24" i="6"/>
  <c r="F28" i="6" s="1"/>
  <c r="G24" i="6"/>
  <c r="G28" i="6" s="1"/>
  <c r="A25" i="6"/>
  <c r="B25" i="6"/>
  <c r="B29" i="6" s="1"/>
  <c r="C25" i="6"/>
  <c r="D25" i="6"/>
  <c r="E25" i="6"/>
  <c r="F25" i="6"/>
  <c r="G25" i="6"/>
  <c r="G29" i="6" s="1"/>
  <c r="A26" i="6"/>
  <c r="B26" i="6"/>
  <c r="B30" i="6" s="1"/>
  <c r="C26" i="6"/>
  <c r="C30" i="6" s="1"/>
  <c r="D26" i="6"/>
  <c r="E26" i="6"/>
  <c r="F26" i="6"/>
  <c r="G26" i="6"/>
  <c r="B28" i="6"/>
  <c r="C28" i="6"/>
  <c r="E28" i="6"/>
  <c r="C29" i="6"/>
  <c r="D29" i="6"/>
  <c r="E29" i="6"/>
  <c r="F29" i="6"/>
  <c r="D30" i="6"/>
  <c r="G30" i="6"/>
  <c r="A32" i="6"/>
  <c r="B32" i="6"/>
  <c r="C32" i="6"/>
  <c r="D32" i="6"/>
  <c r="E32" i="6"/>
  <c r="F32" i="6"/>
  <c r="G32" i="6"/>
  <c r="B34" i="6"/>
  <c r="B42" i="6" s="1"/>
  <c r="A35" i="6"/>
  <c r="B35" i="6"/>
  <c r="C35" i="6"/>
  <c r="C34" i="6" s="1"/>
  <c r="D35" i="6"/>
  <c r="D34" i="6" s="1"/>
  <c r="E35" i="6"/>
  <c r="E34" i="6" s="1"/>
  <c r="F35" i="6"/>
  <c r="F34" i="6" s="1"/>
  <c r="G35" i="6"/>
  <c r="A36" i="6"/>
  <c r="B36" i="6"/>
  <c r="C36" i="6"/>
  <c r="D36" i="6"/>
  <c r="E36" i="6"/>
  <c r="F36" i="6"/>
  <c r="G36" i="6"/>
  <c r="G34" i="6" s="1"/>
  <c r="A38" i="6"/>
  <c r="B38" i="6"/>
  <c r="B40" i="6" s="1"/>
  <c r="C38" i="6"/>
  <c r="D38" i="6"/>
  <c r="D40" i="6" s="1"/>
  <c r="E38" i="6"/>
  <c r="E40" i="6" s="1"/>
  <c r="F38" i="6"/>
  <c r="G38" i="6"/>
  <c r="C40" i="6"/>
  <c r="F40" i="6"/>
  <c r="G40" i="6"/>
  <c r="A44" i="6"/>
  <c r="B44" i="6"/>
  <c r="C44" i="6"/>
  <c r="D44" i="6"/>
  <c r="E44" i="6"/>
  <c r="F44" i="6"/>
  <c r="G44" i="6"/>
  <c r="B46" i="6"/>
  <c r="C46" i="6"/>
  <c r="D46" i="6"/>
  <c r="E46" i="6"/>
  <c r="F46" i="6"/>
  <c r="G46" i="6"/>
  <c r="B47" i="6"/>
  <c r="C47" i="6"/>
  <c r="D47" i="6"/>
  <c r="E47" i="6"/>
  <c r="F47" i="6"/>
  <c r="G47" i="6"/>
  <c r="F42" i="6" l="1"/>
  <c r="F41" i="6"/>
  <c r="C42" i="6"/>
  <c r="C41" i="6"/>
  <c r="G42" i="6"/>
  <c r="G41" i="6"/>
  <c r="E41" i="6"/>
  <c r="E42" i="6"/>
  <c r="D41" i="6"/>
  <c r="D42" i="6"/>
  <c r="B41" i="6"/>
  <c r="G38" i="1"/>
  <c r="F38" i="1"/>
  <c r="E38" i="1"/>
  <c r="D38" i="1"/>
  <c r="C38" i="1"/>
  <c r="B38" i="1"/>
  <c r="C9" i="1" l="1"/>
  <c r="C10" i="1"/>
  <c r="G37" i="1"/>
  <c r="F37" i="1"/>
  <c r="E37" i="1"/>
  <c r="D37" i="1"/>
  <c r="C37" i="1"/>
  <c r="C36" i="1" s="1"/>
  <c r="C43" i="1" s="1"/>
  <c r="B37" i="1"/>
  <c r="B36" i="1" s="1"/>
  <c r="G40" i="1"/>
  <c r="F40" i="1"/>
  <c r="E40" i="1"/>
  <c r="D40" i="1"/>
  <c r="C40" i="1"/>
  <c r="B40" i="1"/>
  <c r="A40" i="1"/>
  <c r="A38" i="1"/>
  <c r="A37" i="1"/>
  <c r="G34" i="1"/>
  <c r="F34" i="1"/>
  <c r="E34" i="1"/>
  <c r="D34" i="1"/>
  <c r="C34" i="1"/>
  <c r="B34" i="1"/>
  <c r="A34" i="1"/>
  <c r="G28" i="1"/>
  <c r="F28" i="1"/>
  <c r="E28" i="1"/>
  <c r="D28" i="1"/>
  <c r="C28" i="1"/>
  <c r="B28" i="1"/>
  <c r="A28" i="1"/>
  <c r="G26" i="1"/>
  <c r="F26" i="1"/>
  <c r="E26" i="1"/>
  <c r="D26" i="1"/>
  <c r="C26" i="1"/>
  <c r="B26" i="1"/>
  <c r="A26" i="1"/>
  <c r="G25" i="1"/>
  <c r="G31" i="1" s="1"/>
  <c r="F25" i="1"/>
  <c r="E25" i="1"/>
  <c r="D25" i="1"/>
  <c r="C25" i="1"/>
  <c r="B25" i="1"/>
  <c r="A25" i="1"/>
  <c r="G24" i="1"/>
  <c r="F24" i="1"/>
  <c r="E24" i="1"/>
  <c r="D24" i="1"/>
  <c r="C24" i="1"/>
  <c r="B24" i="1"/>
  <c r="B42" i="1" s="1"/>
  <c r="A24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A20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4" i="1"/>
  <c r="F14" i="1"/>
  <c r="E14" i="1"/>
  <c r="D14" i="1"/>
  <c r="C14" i="1"/>
  <c r="C32" i="1" s="1"/>
  <c r="B14" i="1"/>
  <c r="A14" i="1"/>
  <c r="G13" i="1"/>
  <c r="F13" i="1"/>
  <c r="E13" i="1"/>
  <c r="D13" i="1"/>
  <c r="D31" i="1" s="1"/>
  <c r="C13" i="1"/>
  <c r="B13" i="1"/>
  <c r="A13" i="1"/>
  <c r="G12" i="1"/>
  <c r="F12" i="1"/>
  <c r="E12" i="1"/>
  <c r="D12" i="1"/>
  <c r="C12" i="1"/>
  <c r="C30" i="1" s="1"/>
  <c r="B12" i="1"/>
  <c r="B30" i="1" s="1"/>
  <c r="A12" i="1"/>
  <c r="G10" i="1"/>
  <c r="F10" i="1"/>
  <c r="E10" i="1"/>
  <c r="D10" i="1"/>
  <c r="B10" i="1"/>
  <c r="A10" i="1"/>
  <c r="G9" i="1"/>
  <c r="F9" i="1"/>
  <c r="E9" i="1"/>
  <c r="D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A6" i="1"/>
  <c r="A5" i="1"/>
  <c r="E30" i="1" l="1"/>
  <c r="G32" i="1"/>
  <c r="G30" i="1"/>
  <c r="D30" i="1"/>
  <c r="C31" i="1"/>
  <c r="B32" i="1"/>
  <c r="F32" i="1"/>
  <c r="E31" i="1"/>
  <c r="D32" i="1"/>
  <c r="C42" i="1"/>
  <c r="E42" i="1"/>
  <c r="G42" i="1"/>
  <c r="D42" i="1"/>
  <c r="B44" i="1"/>
  <c r="B43" i="1"/>
  <c r="F42" i="1"/>
  <c r="C44" i="1"/>
  <c r="D36" i="1"/>
  <c r="D43" i="1" s="1"/>
  <c r="E36" i="1"/>
  <c r="E44" i="1" s="1"/>
  <c r="F36" i="1"/>
  <c r="F43" i="1" s="1"/>
  <c r="G36" i="1"/>
  <c r="G43" i="1" s="1"/>
  <c r="D44" i="1"/>
  <c r="B31" i="1"/>
  <c r="F31" i="1"/>
  <c r="E32" i="1"/>
  <c r="F30" i="1"/>
  <c r="F44" i="1" l="1"/>
  <c r="E43" i="1"/>
  <c r="G44" i="1"/>
  <c r="G6" i="1"/>
  <c r="F6" i="1"/>
  <c r="E6" i="1"/>
  <c r="D6" i="1"/>
  <c r="C6" i="1"/>
  <c r="G5" i="1"/>
  <c r="F5" i="1"/>
  <c r="E5" i="1"/>
  <c r="D5" i="1"/>
  <c r="C5" i="1"/>
  <c r="B6" i="1"/>
  <c r="B5" i="1"/>
</calcChain>
</file>

<file path=xl/sharedStrings.xml><?xml version="1.0" encoding="utf-8"?>
<sst xmlns="http://schemas.openxmlformats.org/spreadsheetml/2006/main" count="285" uniqueCount="70">
  <si>
    <t>Total</t>
  </si>
  <si>
    <t>San Pedro Sula</t>
  </si>
  <si>
    <t>Resto Urbano</t>
  </si>
  <si>
    <t>Urbano</t>
  </si>
  <si>
    <t>Total Rural</t>
  </si>
  <si>
    <t>Total Nacional</t>
  </si>
  <si>
    <t>Distrito Central</t>
  </si>
  <si>
    <t>Ocupados</t>
  </si>
  <si>
    <t>Tasa de Subempleo Visible</t>
  </si>
  <si>
    <t>Tasa de Subempleo Invisible</t>
  </si>
  <si>
    <t>Clasificación</t>
  </si>
  <si>
    <t>Tasa de Participación Total</t>
  </si>
  <si>
    <t>Tasa de Participación Masculina</t>
  </si>
  <si>
    <t>Tasa de Participación Femenina</t>
  </si>
  <si>
    <t>Niños</t>
  </si>
  <si>
    <t>Niñas</t>
  </si>
  <si>
    <t>Cuadro Resumen de Indicadores, según características
principales de los hogares y la población
Mayo 2011</t>
  </si>
  <si>
    <t>Fuente: Instituto Nacional de Estadística (INE). XLI Encuesta Permanente de Hogares de Propósitos Múltiples, Mayo 2011.</t>
  </si>
  <si>
    <t>Tasa de Desempleo Abierto</t>
  </si>
  <si>
    <t>Cuadro Resumen de Indicadores, según características
principales de los hogares y la población
Mayo 2012</t>
  </si>
  <si>
    <t>Pobreza</t>
  </si>
  <si>
    <t>Pobreza Extrema</t>
  </si>
  <si>
    <t>Fuente: Instituto Nacional de Estadística (INE). XLIII Encuesta Permanente de Hogares de Propósitos Múltiples, mayo 2012.</t>
  </si>
  <si>
    <t>Total Viviendas</t>
  </si>
  <si>
    <t>Total Hogares</t>
  </si>
  <si>
    <t>Hombre</t>
  </si>
  <si>
    <t>Mujer</t>
  </si>
  <si>
    <t>Personas por Hogar</t>
  </si>
  <si>
    <t>Trabajo infantil</t>
  </si>
  <si>
    <t>Inactivos</t>
  </si>
  <si>
    <t>Asalariados</t>
  </si>
  <si>
    <t>No Asalariados</t>
  </si>
  <si>
    <t>Desocupados</t>
  </si>
  <si>
    <t>Fuente: Instituto Nacional de Estadística (INE). XLIV Encuesta Permanente de Hogares de Propósitos Múltiples, mayo 2013.</t>
  </si>
  <si>
    <t>Ingreso Percápita de los Hogares</t>
  </si>
  <si>
    <t>Población Economicamente Activa</t>
  </si>
  <si>
    <t>Población en edad de 5 a 17 años</t>
  </si>
  <si>
    <t>Población edad de Trabajar</t>
  </si>
  <si>
    <t>Población Total</t>
  </si>
  <si>
    <t>Cuadro Resumen de Indicadores, según características
principales de los hogares y la población
Mayo 2013</t>
  </si>
  <si>
    <t>Fuente: Instituto Nacional de Estadística (INE). Encuesta Permanente de Hogares de Propósitos Múltiples, Junio 2014.</t>
  </si>
  <si>
    <t>Cuadro Resumen de Indicadores, según características
principales de los hogares y la población
Junio 2014</t>
  </si>
  <si>
    <t>Fuente: Instituto Nacional de Estadística (INE). L Encuesta Permanente de Hogares de Propósitos Múltiples, Junio 2015.</t>
  </si>
  <si>
    <t>Cuadro Resumen de Indicadores, según características
principales de los hogares y la población
Junio 2015</t>
  </si>
  <si>
    <t>Fuente: Instituto Nacional de Estadística (INE). LIV Encuesta Permanente de Hogares de Propósitos Múltiples, Junio 2016.</t>
  </si>
  <si>
    <t>Cuadro Resumen de Indicadores, según características
principales de los hogares y la población
Año 2016</t>
  </si>
  <si>
    <t>Fuente: Instituto Nacional de Estadística (INE). LVIII Encuesta Permanente de Hogares de Propósitos Múltiples, Junio 2017.</t>
  </si>
  <si>
    <t>Cuadro Resumen de Indicadores, según características
principales de los hogares y la población
Año 2017</t>
  </si>
  <si>
    <t>Fuente: Instituto Nacional de Estadística (INE).  Encuesta Permanente de Hogares de Propósitos Múltiples, LXI 2018.</t>
  </si>
  <si>
    <t>Ingreso Percapita de los Hogares</t>
  </si>
  <si>
    <t>Poblacion Economicamente Activa</t>
  </si>
  <si>
    <t>Poblacion en edad de 5 a 17 años</t>
  </si>
  <si>
    <t>Poblacion edad de Trabajar</t>
  </si>
  <si>
    <t>Poblacion Total</t>
  </si>
  <si>
    <t>Cuadro Resumen de Indicadores, según características
principales de los hogares y la población
Junio 2018</t>
  </si>
  <si>
    <t>Fuente: Instituto Nacional de Estadística (INE). LXV Encuesta Permanente de Hogares de Propósitos Múltiples, 2019.</t>
  </si>
  <si>
    <t>Cuadro Resumen de Indicadores, según características principales de los hogares y la población</t>
  </si>
  <si>
    <t>Fuente: Instituto Nacional de Estadística (INE). Encuesta Telefónica de Hogares para medir Empleo 2020.</t>
  </si>
  <si>
    <t>Esta encuesta define la Pobñlación en Edad de Trabajar (PET) como: el conjunto de personas de 15 años y más que forman la población en edad de trabajar o población activa</t>
  </si>
  <si>
    <t>Cuadro Resumen de Indicadores, según características principales de la población</t>
  </si>
  <si>
    <t>Subocupados por ingreso</t>
  </si>
  <si>
    <t>Subocupados por tiempo de trabajo</t>
  </si>
  <si>
    <t>Sin problemas de empleo</t>
  </si>
  <si>
    <t>Fuente: Instituto Nacional de Estadística (INE). LXXIII Encuesta Permanente de Hogares de Propósitos Múltiples, Otubre 2021</t>
  </si>
  <si>
    <t>Tasa de subocupación por insuficiencia de fuerza de ingresos</t>
  </si>
  <si>
    <t>Tasa de subocupación por insuficiencia de fuerza de trabajo</t>
  </si>
  <si>
    <t>Tasa de desocupación</t>
  </si>
  <si>
    <t>Fuerza de trabajo potencial</t>
  </si>
  <si>
    <t>Fuerza de trabajo</t>
  </si>
  <si>
    <t>Cuadro Resumen de Indicadores, según características principales de los hogares y la población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</si>
</sst>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.00_ ;_ * \-#,##0.00_ ;_ * &quot;-&quot;??_ ;_ @_ "/>
    <numFmt numFmtId="165" formatCode="_(* #,##0.0_);_(* \(#,##0.0\);_(* &quot;-&quot;??_);_(@_)"/>
    <numFmt numFmtId="166" formatCode="_(* #,##0_);_(* \(#,##0\);_(* &quot;-&quot;??_);_(@_)"/>
    <numFmt numFmtId="167" formatCode="#,##0.0"/>
    <numFmt numFmtId="168" formatCode="_ * #,##0.0_ ;_ * \-#,##0.0_ ;_ * &quot;-&quot;??_ ;_ @_ "/>
    <numFmt numFmtId="169" formatCode="_(* #,##0.00_);_(* \(#,##0.00\);_(* &quot;-&quot;??_);_(@_)"/>
    <numFmt numFmtId="170" formatCode="_-* #,##0.00\ _€_-;\-* #,##0.00\ _€_-;_-* &quot;-&quot;??\ _€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168" fontId="3" fillId="0" borderId="0" xfId="1" applyNumberFormat="1" applyFont="1"/>
    <xf numFmtId="3" fontId="2" fillId="3" borderId="0" xfId="0" applyNumberFormat="1" applyFont="1" applyFill="1"/>
    <xf numFmtId="3" fontId="2" fillId="0" borderId="0" xfId="0" applyNumberFormat="1" applyFont="1"/>
    <xf numFmtId="3" fontId="2" fillId="0" borderId="0" xfId="0" applyNumberFormat="1" applyFont="1" applyAlignment="1">
      <alignment horizontal="left" indent="1"/>
    </xf>
    <xf numFmtId="167" fontId="0" fillId="0" borderId="0" xfId="0" applyNumberFormat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165" fontId="3" fillId="0" borderId="0" xfId="2" applyNumberFormat="1" applyFont="1"/>
    <xf numFmtId="165" fontId="0" fillId="0" borderId="0" xfId="2" applyNumberFormat="1" applyFont="1"/>
    <xf numFmtId="170" fontId="0" fillId="0" borderId="0" xfId="0" applyNumberFormat="1"/>
    <xf numFmtId="3" fontId="2" fillId="2" borderId="0" xfId="0" applyNumberFormat="1" applyFont="1" applyFill="1"/>
    <xf numFmtId="0" fontId="2" fillId="0" borderId="0" xfId="0" applyFont="1"/>
    <xf numFmtId="3" fontId="2" fillId="0" borderId="0" xfId="1" applyNumberFormat="1" applyFont="1"/>
    <xf numFmtId="3" fontId="3" fillId="0" borderId="19" xfId="0" applyNumberFormat="1" applyFont="1" applyBorder="1"/>
    <xf numFmtId="3" fontId="3" fillId="0" borderId="0" xfId="0" applyNumberFormat="1" applyFont="1" applyBorder="1"/>
    <xf numFmtId="3" fontId="3" fillId="0" borderId="20" xfId="0" applyNumberFormat="1" applyFont="1" applyBorder="1"/>
    <xf numFmtId="3" fontId="2" fillId="0" borderId="19" xfId="0" applyNumberFormat="1" applyFont="1" applyBorder="1"/>
    <xf numFmtId="3" fontId="2" fillId="0" borderId="0" xfId="1" applyNumberFormat="1" applyFont="1" applyBorder="1"/>
    <xf numFmtId="3" fontId="2" fillId="0" borderId="20" xfId="1" applyNumberFormat="1" applyFont="1" applyBorder="1"/>
    <xf numFmtId="3" fontId="2" fillId="0" borderId="19" xfId="0" applyNumberFormat="1" applyFont="1" applyBorder="1" applyAlignment="1">
      <alignment horizontal="left" indent="1"/>
    </xf>
    <xf numFmtId="3" fontId="2" fillId="0" borderId="0" xfId="0" applyNumberFormat="1" applyFont="1" applyBorder="1"/>
    <xf numFmtId="3" fontId="2" fillId="0" borderId="20" xfId="0" applyNumberFormat="1" applyFont="1" applyBorder="1"/>
    <xf numFmtId="165" fontId="2" fillId="0" borderId="0" xfId="0" applyNumberFormat="1" applyFont="1" applyBorder="1"/>
    <xf numFmtId="165" fontId="2" fillId="0" borderId="20" xfId="0" applyNumberFormat="1" applyFont="1" applyBorder="1"/>
    <xf numFmtId="3" fontId="2" fillId="2" borderId="19" xfId="0" applyNumberFormat="1" applyFont="1" applyFill="1" applyBorder="1"/>
    <xf numFmtId="0" fontId="2" fillId="0" borderId="19" xfId="0" applyFont="1" applyBorder="1"/>
    <xf numFmtId="3" fontId="7" fillId="7" borderId="1" xfId="0" applyNumberFormat="1" applyFont="1" applyFill="1" applyBorder="1" applyAlignment="1">
      <alignment horizontal="center" vertical="center" wrapText="1"/>
    </xf>
    <xf numFmtId="3" fontId="7" fillId="7" borderId="18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3" fontId="2" fillId="2" borderId="0" xfId="1" applyNumberFormat="1" applyFont="1" applyFill="1"/>
    <xf numFmtId="3" fontId="2" fillId="0" borderId="2" xfId="0" applyNumberFormat="1" applyFont="1" applyBorder="1"/>
    <xf numFmtId="3" fontId="2" fillId="2" borderId="0" xfId="1" applyNumberFormat="1" applyFont="1" applyFill="1" applyBorder="1"/>
    <xf numFmtId="3" fontId="2" fillId="2" borderId="20" xfId="1" applyNumberFormat="1" applyFont="1" applyFill="1" applyBorder="1"/>
    <xf numFmtId="3" fontId="2" fillId="3" borderId="0" xfId="1" applyNumberFormat="1" applyFont="1" applyFill="1"/>
    <xf numFmtId="3" fontId="7" fillId="7" borderId="12" xfId="0" applyNumberFormat="1" applyFont="1" applyFill="1" applyBorder="1" applyAlignment="1">
      <alignment horizontal="center" vertical="center" wrapText="1"/>
    </xf>
    <xf numFmtId="3" fontId="7" fillId="7" borderId="11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Border="1"/>
    <xf numFmtId="3" fontId="2" fillId="0" borderId="9" xfId="2" applyNumberFormat="1" applyFont="1" applyBorder="1"/>
    <xf numFmtId="3" fontId="2" fillId="0" borderId="8" xfId="2" applyNumberFormat="1" applyFont="1" applyBorder="1"/>
    <xf numFmtId="3" fontId="7" fillId="5" borderId="10" xfId="0" applyNumberFormat="1" applyFont="1" applyFill="1" applyBorder="1"/>
    <xf numFmtId="3" fontId="7" fillId="5" borderId="9" xfId="2" applyNumberFormat="1" applyFont="1" applyFill="1" applyBorder="1"/>
    <xf numFmtId="3" fontId="7" fillId="5" borderId="8" xfId="2" applyNumberFormat="1" applyFont="1" applyFill="1" applyBorder="1"/>
    <xf numFmtId="3" fontId="2" fillId="0" borderId="10" xfId="0" applyNumberFormat="1" applyFont="1" applyBorder="1" applyAlignment="1">
      <alignment horizontal="left" indent="1"/>
    </xf>
    <xf numFmtId="3" fontId="2" fillId="0" borderId="9" xfId="0" applyNumberFormat="1" applyFont="1" applyBorder="1"/>
    <xf numFmtId="3" fontId="2" fillId="0" borderId="8" xfId="0" applyNumberFormat="1" applyFont="1" applyBorder="1"/>
    <xf numFmtId="3" fontId="7" fillId="4" borderId="10" xfId="0" applyNumberFormat="1" applyFont="1" applyFill="1" applyBorder="1"/>
    <xf numFmtId="3" fontId="7" fillId="4" borderId="9" xfId="0" applyNumberFormat="1" applyFont="1" applyFill="1" applyBorder="1"/>
    <xf numFmtId="3" fontId="7" fillId="4" borderId="8" xfId="0" applyNumberFormat="1" applyFont="1" applyFill="1" applyBorder="1"/>
    <xf numFmtId="3" fontId="7" fillId="4" borderId="9" xfId="2" applyNumberFormat="1" applyFont="1" applyFill="1" applyBorder="1"/>
    <xf numFmtId="3" fontId="7" fillId="4" borderId="8" xfId="2" applyNumberFormat="1" applyFont="1" applyFill="1" applyBorder="1"/>
    <xf numFmtId="0" fontId="2" fillId="0" borderId="7" xfId="0" applyFont="1" applyBorder="1"/>
    <xf numFmtId="0" fontId="2" fillId="0" borderId="6" xfId="0" applyFont="1" applyBorder="1"/>
    <xf numFmtId="0" fontId="2" fillId="0" borderId="5" xfId="0" applyFont="1" applyBorder="1"/>
    <xf numFmtId="3" fontId="7" fillId="7" borderId="0" xfId="0" applyNumberFormat="1" applyFont="1" applyFill="1" applyBorder="1" applyAlignment="1">
      <alignment horizontal="center" vertical="center" wrapText="1"/>
    </xf>
    <xf numFmtId="3" fontId="7" fillId="7" borderId="20" xfId="0" applyNumberFormat="1" applyFont="1" applyFill="1" applyBorder="1" applyAlignment="1">
      <alignment horizontal="center" vertical="center" wrapText="1"/>
    </xf>
    <xf numFmtId="166" fontId="2" fillId="0" borderId="0" xfId="2" applyNumberFormat="1" applyFont="1" applyBorder="1"/>
    <xf numFmtId="166" fontId="2" fillId="0" borderId="20" xfId="2" applyNumberFormat="1" applyFont="1" applyBorder="1"/>
    <xf numFmtId="3" fontId="2" fillId="0" borderId="0" xfId="2" applyNumberFormat="1" applyFont="1" applyBorder="1"/>
    <xf numFmtId="3" fontId="2" fillId="0" borderId="20" xfId="2" applyNumberFormat="1" applyFont="1" applyBorder="1"/>
    <xf numFmtId="3" fontId="2" fillId="0" borderId="0" xfId="0" applyNumberFormat="1" applyFont="1" applyFill="1" applyBorder="1"/>
    <xf numFmtId="3" fontId="2" fillId="0" borderId="24" xfId="0" applyNumberFormat="1" applyFont="1" applyBorder="1"/>
    <xf numFmtId="3" fontId="2" fillId="0" borderId="25" xfId="0" applyNumberFormat="1" applyFont="1" applyBorder="1"/>
    <xf numFmtId="3" fontId="2" fillId="0" borderId="26" xfId="0" applyNumberFormat="1" applyFont="1" applyBorder="1"/>
    <xf numFmtId="3" fontId="7" fillId="0" borderId="0" xfId="0" applyNumberFormat="1" applyFont="1" applyBorder="1" applyAlignment="1"/>
    <xf numFmtId="3" fontId="2" fillId="7" borderId="0" xfId="0" applyNumberFormat="1" applyFont="1" applyFill="1"/>
    <xf numFmtId="3" fontId="2" fillId="7" borderId="0" xfId="1" applyNumberFormat="1" applyFont="1" applyFill="1"/>
    <xf numFmtId="3" fontId="2" fillId="7" borderId="0" xfId="0" applyNumberFormat="1" applyFont="1" applyFill="1" applyAlignment="1">
      <alignment horizontal="left" indent="1"/>
    </xf>
    <xf numFmtId="3" fontId="2" fillId="7" borderId="19" xfId="0" applyNumberFormat="1" applyFont="1" applyFill="1" applyBorder="1"/>
    <xf numFmtId="3" fontId="2" fillId="7" borderId="0" xfId="1" applyNumberFormat="1" applyFont="1" applyFill="1" applyBorder="1"/>
    <xf numFmtId="3" fontId="2" fillId="7" borderId="0" xfId="0" applyNumberFormat="1" applyFont="1" applyFill="1" applyBorder="1"/>
    <xf numFmtId="3" fontId="2" fillId="7" borderId="20" xfId="0" applyNumberFormat="1" applyFont="1" applyFill="1" applyBorder="1"/>
    <xf numFmtId="3" fontId="2" fillId="7" borderId="19" xfId="0" applyNumberFormat="1" applyFont="1" applyFill="1" applyBorder="1" applyAlignment="1">
      <alignment horizontal="left" indent="1"/>
    </xf>
    <xf numFmtId="3" fontId="2" fillId="7" borderId="20" xfId="1" applyNumberFormat="1" applyFont="1" applyFill="1" applyBorder="1"/>
    <xf numFmtId="0" fontId="2" fillId="7" borderId="19" xfId="0" applyFont="1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26" xfId="0" applyFill="1" applyBorder="1"/>
    <xf numFmtId="0" fontId="0" fillId="6" borderId="0" xfId="0" applyFill="1"/>
    <xf numFmtId="3" fontId="7" fillId="7" borderId="10" xfId="0" applyNumberFormat="1" applyFont="1" applyFill="1" applyBorder="1"/>
    <xf numFmtId="3" fontId="7" fillId="7" borderId="9" xfId="2" applyNumberFormat="1" applyFont="1" applyFill="1" applyBorder="1"/>
    <xf numFmtId="3" fontId="7" fillId="7" borderId="8" xfId="2" applyNumberFormat="1" applyFont="1" applyFill="1" applyBorder="1"/>
    <xf numFmtId="3" fontId="7" fillId="7" borderId="9" xfId="0" applyNumberFormat="1" applyFont="1" applyFill="1" applyBorder="1"/>
    <xf numFmtId="3" fontId="7" fillId="7" borderId="8" xfId="0" applyNumberFormat="1" applyFont="1" applyFill="1" applyBorder="1"/>
    <xf numFmtId="3" fontId="2" fillId="7" borderId="10" xfId="0" applyNumberFormat="1" applyFont="1" applyFill="1" applyBorder="1"/>
    <xf numFmtId="3" fontId="2" fillId="7" borderId="9" xfId="0" applyNumberFormat="1" applyFont="1" applyFill="1" applyBorder="1"/>
    <xf numFmtId="3" fontId="2" fillId="7" borderId="8" xfId="0" applyNumberFormat="1" applyFont="1" applyFill="1" applyBorder="1"/>
    <xf numFmtId="3" fontId="2" fillId="7" borderId="0" xfId="2" applyNumberFormat="1" applyFont="1" applyFill="1" applyBorder="1"/>
    <xf numFmtId="3" fontId="2" fillId="7" borderId="20" xfId="2" applyNumberFormat="1" applyFont="1" applyFill="1" applyBorder="1"/>
    <xf numFmtId="3" fontId="2" fillId="0" borderId="12" xfId="0" applyNumberFormat="1" applyFont="1" applyBorder="1"/>
    <xf numFmtId="3" fontId="2" fillId="0" borderId="12" xfId="0" applyNumberFormat="1" applyFont="1" applyBorder="1" applyAlignment="1">
      <alignment horizontal="left" indent="1"/>
    </xf>
    <xf numFmtId="3" fontId="2" fillId="7" borderId="12" xfId="0" applyNumberFormat="1" applyFont="1" applyFill="1" applyBorder="1"/>
    <xf numFmtId="3" fontId="2" fillId="7" borderId="12" xfId="0" applyNumberFormat="1" applyFont="1" applyFill="1" applyBorder="1" applyAlignment="1">
      <alignment horizontal="left" indent="1"/>
    </xf>
    <xf numFmtId="3" fontId="2" fillId="6" borderId="12" xfId="0" applyNumberFormat="1" applyFont="1" applyFill="1" applyBorder="1"/>
    <xf numFmtId="3" fontId="2" fillId="0" borderId="12" xfId="2" applyNumberFormat="1" applyFont="1" applyBorder="1"/>
    <xf numFmtId="3" fontId="2" fillId="7" borderId="12" xfId="2" applyNumberFormat="1" applyFont="1" applyFill="1" applyBorder="1"/>
    <xf numFmtId="3" fontId="2" fillId="0" borderId="12" xfId="0" applyNumberFormat="1" applyFont="1" applyFill="1" applyBorder="1"/>
    <xf numFmtId="3" fontId="2" fillId="6" borderId="12" xfId="2" applyNumberFormat="1" applyFont="1" applyFill="1" applyBorder="1"/>
    <xf numFmtId="3" fontId="7" fillId="0" borderId="3" xfId="0" applyNumberFormat="1" applyFont="1" applyBorder="1" applyAlignment="1">
      <alignment horizontal="left" indent="1"/>
    </xf>
    <xf numFmtId="3" fontId="2" fillId="0" borderId="0" xfId="2" applyNumberFormat="1" applyFont="1" applyFill="1" applyBorder="1"/>
    <xf numFmtId="3" fontId="2" fillId="0" borderId="20" xfId="2" applyNumberFormat="1" applyFont="1" applyFill="1" applyBorder="1"/>
    <xf numFmtId="3" fontId="7" fillId="0" borderId="0" xfId="0" applyNumberFormat="1" applyFont="1" applyBorder="1" applyAlignment="1">
      <alignment horizontal="left" indent="1"/>
    </xf>
    <xf numFmtId="3" fontId="2" fillId="0" borderId="19" xfId="0" applyNumberFormat="1" applyFont="1" applyFill="1" applyBorder="1"/>
    <xf numFmtId="0" fontId="7" fillId="0" borderId="0" xfId="0" applyFont="1" applyFill="1" applyBorder="1" applyAlignment="1">
      <alignment horizontal="left" indent="1"/>
    </xf>
    <xf numFmtId="169" fontId="2" fillId="0" borderId="0" xfId="2" applyNumberFormat="1" applyFont="1" applyBorder="1"/>
    <xf numFmtId="169" fontId="2" fillId="0" borderId="20" xfId="2" applyNumberFormat="1" applyFont="1" applyBorder="1"/>
    <xf numFmtId="169" fontId="2" fillId="7" borderId="0" xfId="2" applyFont="1" applyFill="1" applyBorder="1"/>
    <xf numFmtId="166" fontId="2" fillId="7" borderId="0" xfId="2" applyNumberFormat="1" applyFont="1" applyFill="1" applyBorder="1"/>
    <xf numFmtId="166" fontId="2" fillId="7" borderId="20" xfId="2" applyNumberFormat="1" applyFont="1" applyFill="1" applyBorder="1"/>
    <xf numFmtId="165" fontId="2" fillId="7" borderId="0" xfId="2" applyNumberFormat="1" applyFont="1" applyFill="1" applyBorder="1"/>
    <xf numFmtId="165" fontId="2" fillId="7" borderId="20" xfId="2" applyNumberFormat="1" applyFont="1" applyFill="1" applyBorder="1"/>
    <xf numFmtId="3" fontId="2" fillId="7" borderId="24" xfId="0" applyNumberFormat="1" applyFont="1" applyFill="1" applyBorder="1"/>
    <xf numFmtId="165" fontId="2" fillId="7" borderId="25" xfId="2" applyNumberFormat="1" applyFont="1" applyFill="1" applyBorder="1"/>
    <xf numFmtId="165" fontId="2" fillId="7" borderId="26" xfId="2" applyNumberFormat="1" applyFont="1" applyFill="1" applyBorder="1"/>
    <xf numFmtId="43" fontId="0" fillId="0" borderId="0" xfId="0" applyNumberFormat="1"/>
    <xf numFmtId="3" fontId="0" fillId="0" borderId="0" xfId="3" applyNumberFormat="1" applyFont="1"/>
    <xf numFmtId="3" fontId="2" fillId="4" borderId="0" xfId="2" applyNumberFormat="1" applyFont="1" applyFill="1" applyBorder="1"/>
    <xf numFmtId="3" fontId="6" fillId="0" borderId="0" xfId="0" applyNumberFormat="1" applyFont="1" applyAlignment="1">
      <alignment horizontal="center" vertical="center" wrapText="1"/>
    </xf>
    <xf numFmtId="3" fontId="7" fillId="0" borderId="3" xfId="0" applyNumberFormat="1" applyFont="1" applyBorder="1" applyAlignment="1">
      <alignment horizontal="left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3" fontId="7" fillId="7" borderId="22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7" fillId="7" borderId="21" xfId="0" applyNumberFormat="1" applyFont="1" applyFill="1" applyBorder="1" applyAlignment="1">
      <alignment horizontal="center" vertical="center" wrapText="1"/>
    </xf>
    <xf numFmtId="3" fontId="7" fillId="7" borderId="17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3" fontId="5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3" fontId="7" fillId="7" borderId="15" xfId="0" applyNumberFormat="1" applyFont="1" applyFill="1" applyBorder="1" applyAlignment="1">
      <alignment horizontal="center" vertical="center" wrapText="1"/>
    </xf>
    <xf numFmtId="3" fontId="7" fillId="7" borderId="14" xfId="0" applyNumberFormat="1" applyFont="1" applyFill="1" applyBorder="1" applyAlignment="1">
      <alignment horizontal="center" vertical="center" wrapText="1"/>
    </xf>
    <xf numFmtId="3" fontId="7" fillId="7" borderId="12" xfId="0" applyNumberFormat="1" applyFont="1" applyFill="1" applyBorder="1" applyAlignment="1">
      <alignment horizontal="center" vertical="center" wrapText="1"/>
    </xf>
    <xf numFmtId="3" fontId="7" fillId="7" borderId="16" xfId="0" applyNumberFormat="1" applyFont="1" applyFill="1" applyBorder="1" applyAlignment="1">
      <alignment horizontal="center" vertical="center" wrapText="1"/>
    </xf>
    <xf numFmtId="3" fontId="7" fillId="7" borderId="13" xfId="0" applyNumberFormat="1" applyFont="1" applyFill="1" applyBorder="1" applyAlignment="1">
      <alignment horizontal="center" vertical="center" wrapText="1"/>
    </xf>
    <xf numFmtId="3" fontId="7" fillId="7" borderId="4" xfId="0" applyNumberFormat="1" applyFont="1" applyFill="1" applyBorder="1" applyAlignment="1">
      <alignment horizontal="center" vertical="center" wrapText="1"/>
    </xf>
    <xf numFmtId="3" fontId="7" fillId="7" borderId="28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horizontal="center" vertical="center" wrapText="1"/>
    </xf>
    <xf numFmtId="3" fontId="7" fillId="7" borderId="27" xfId="0" applyNumberFormat="1" applyFont="1" applyFill="1" applyBorder="1" applyAlignment="1">
      <alignment horizontal="center" vertical="center" wrapText="1"/>
    </xf>
    <xf numFmtId="3" fontId="7" fillId="7" borderId="19" xfId="0" applyNumberFormat="1" applyFont="1" applyFill="1" applyBorder="1" applyAlignment="1">
      <alignment horizontal="center" vertical="center" wrapText="1"/>
    </xf>
    <xf numFmtId="3" fontId="5" fillId="7" borderId="12" xfId="0" applyNumberFormat="1" applyFont="1" applyFill="1" applyBorder="1" applyAlignment="1">
      <alignment horizontal="center" vertical="center" wrapText="1"/>
    </xf>
    <xf numFmtId="3" fontId="5" fillId="7" borderId="0" xfId="0" applyNumberFormat="1" applyFont="1" applyFill="1" applyAlignment="1">
      <alignment horizontal="center" vertical="center" wrapText="1"/>
    </xf>
    <xf numFmtId="0" fontId="10" fillId="0" borderId="0" xfId="0" applyFont="1" applyBorder="1"/>
    <xf numFmtId="0" fontId="11" fillId="0" borderId="0" xfId="4" applyFont="1" applyBorder="1" applyAlignment="1">
      <alignment horizontal="left" vertical="top" wrapText="1"/>
    </xf>
    <xf numFmtId="0" fontId="11" fillId="0" borderId="0" xfId="5" applyFont="1" applyBorder="1" applyAlignment="1">
      <alignment horizontal="left" vertical="top" wrapText="1"/>
    </xf>
    <xf numFmtId="0" fontId="11" fillId="0" borderId="0" xfId="6" applyFont="1" applyBorder="1" applyAlignment="1">
      <alignment horizontal="left" vertical="top" wrapText="1"/>
    </xf>
    <xf numFmtId="0" fontId="11" fillId="0" borderId="0" xfId="7" applyFont="1" applyBorder="1" applyAlignment="1">
      <alignment horizontal="left" vertical="top" wrapText="1"/>
    </xf>
    <xf numFmtId="3" fontId="7" fillId="2" borderId="21" xfId="0" applyNumberFormat="1" applyFont="1" applyFill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 wrapText="1"/>
    </xf>
    <xf numFmtId="3" fontId="7" fillId="2" borderId="29" xfId="0" applyNumberFormat="1" applyFont="1" applyFill="1" applyBorder="1" applyAlignment="1">
      <alignment horizontal="center" vertical="center" wrapText="1"/>
    </xf>
    <xf numFmtId="3" fontId="7" fillId="2" borderId="30" xfId="0" applyNumberFormat="1" applyFont="1" applyFill="1" applyBorder="1" applyAlignment="1">
      <alignment horizontal="center" vertical="center" wrapText="1"/>
    </xf>
    <xf numFmtId="3" fontId="7" fillId="2" borderId="30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/>
    <xf numFmtId="3" fontId="2" fillId="2" borderId="2" xfId="0" applyNumberFormat="1" applyFont="1" applyFill="1" applyBorder="1"/>
    <xf numFmtId="3" fontId="2" fillId="2" borderId="33" xfId="0" applyNumberFormat="1" applyFont="1" applyFill="1" applyBorder="1"/>
    <xf numFmtId="3" fontId="2" fillId="0" borderId="17" xfId="0" applyNumberFormat="1" applyFont="1" applyBorder="1"/>
    <xf numFmtId="3" fontId="2" fillId="0" borderId="17" xfId="0" applyNumberFormat="1" applyFont="1" applyBorder="1" applyAlignment="1">
      <alignment horizontal="left" indent="1"/>
    </xf>
    <xf numFmtId="3" fontId="2" fillId="2" borderId="17" xfId="0" applyNumberFormat="1" applyFont="1" applyFill="1" applyBorder="1"/>
    <xf numFmtId="3" fontId="2" fillId="2" borderId="1" xfId="0" applyNumberFormat="1" applyFont="1" applyFill="1" applyBorder="1"/>
    <xf numFmtId="3" fontId="2" fillId="2" borderId="18" xfId="0" applyNumberFormat="1" applyFont="1" applyFill="1" applyBorder="1"/>
    <xf numFmtId="3" fontId="2" fillId="2" borderId="17" xfId="0" applyNumberFormat="1" applyFont="1" applyFill="1" applyBorder="1" applyAlignment="1">
      <alignment horizontal="left" indent="1"/>
    </xf>
    <xf numFmtId="3" fontId="2" fillId="0" borderId="1" xfId="0" applyNumberFormat="1" applyFont="1" applyBorder="1"/>
    <xf numFmtId="3" fontId="2" fillId="0" borderId="18" xfId="0" applyNumberFormat="1" applyFont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7" fillId="0" borderId="0" xfId="0" applyFont="1" applyBorder="1" applyAlignment="1"/>
    <xf numFmtId="3" fontId="2" fillId="0" borderId="1" xfId="2" applyNumberFormat="1" applyFont="1" applyFill="1" applyBorder="1"/>
    <xf numFmtId="3" fontId="2" fillId="0" borderId="18" xfId="2" applyNumberFormat="1" applyFont="1" applyFill="1" applyBorder="1"/>
    <xf numFmtId="3" fontId="2" fillId="0" borderId="1" xfId="2" applyNumberFormat="1" applyFont="1" applyBorder="1"/>
    <xf numFmtId="3" fontId="2" fillId="0" borderId="18" xfId="2" applyNumberFormat="1" applyFont="1" applyBorder="1"/>
    <xf numFmtId="3" fontId="2" fillId="2" borderId="1" xfId="2" applyNumberFormat="1" applyFont="1" applyFill="1" applyBorder="1"/>
    <xf numFmtId="3" fontId="2" fillId="2" borderId="18" xfId="2" applyNumberFormat="1" applyFont="1" applyFill="1" applyBorder="1"/>
  </cellXfs>
  <cellStyles count="8">
    <cellStyle name="Millares" xfId="1" builtinId="3"/>
    <cellStyle name="Millares 2" xfId="2"/>
    <cellStyle name="Normal" xfId="0" builtinId="0"/>
    <cellStyle name="Porcentaje" xfId="3" builtinId="5"/>
    <cellStyle name="style1646063625754" xfId="7"/>
    <cellStyle name="style1646063625836" xfId="6"/>
    <cellStyle name="style1646063626099" xfId="5"/>
    <cellStyle name="style164606362618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381001</xdr:colOff>
      <xdr:row>16</xdr:row>
      <xdr:rowOff>66078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477000" cy="26568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os%20Candido\Encuesta%20de%20Hogares\Hogares%20Mayo%202011\AutoPlay\Mayo%202011\Vinculos\1.%20Resume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ncuesta%20de%20Hogares\Resultados%20de%20la%20Encuesta%202017\Docs\7.%20Cuadros%20de%20Pobrez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7.%20Cuadros%20de%20Pobrez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GARES/EPHOCT2021/CUADROS/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os%20Candido\Encuesta%20de%20Hogares\Resultados%20Encuesta%20Mayo%202012\AutoPlay\Mayo%202012\Vinculos\1.%20Resume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os%20Candido\Encuesta%20de%20Hogares\Resultados%20Encuesta%20Mayo%202012\AutoPlay\Mayo%202012\7.%20Cuadros%20de%20Pobrez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ido/AppData/Local/Temp/Rar$DIa0.344/Vinculos/1.%20Resume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ido/AppData/Local/Temp/Rar$DIa0.344/7.%20Cuadros%20de%20Pobrez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ido/Downloads/Vinculos/1.%20Resume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dido/Downloads/7.%20Cuadros%20de%20Pobrez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GARES/Publicacion/Vinculos/1.%20Resume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OTRA%20CARPETA/RESULTDOS%20DE%20LAS%20ENCUESTA%20DE%20HOAGRES/Resultados%20Encuesta%202016/7.%20Cuadros%20de%20Pobre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5">
          <cell r="A5" t="str">
            <v>Total Viviendas</v>
          </cell>
          <cell r="C5">
            <v>1704883.2516660311</v>
          </cell>
          <cell r="E5">
            <v>866725.12247956253</v>
          </cell>
          <cell r="G5">
            <v>838158.12918663234</v>
          </cell>
          <cell r="I5">
            <v>228007.95029876073</v>
          </cell>
          <cell r="K5">
            <v>143333.91302110479</v>
          </cell>
          <cell r="M5">
            <v>466816.26586671104</v>
          </cell>
        </row>
        <row r="6">
          <cell r="A6" t="str">
            <v>Total Hogares</v>
          </cell>
          <cell r="C6">
            <v>1737496.4192029338</v>
          </cell>
          <cell r="E6">
            <v>881731.26908564894</v>
          </cell>
          <cell r="G6">
            <v>855765.15011745831</v>
          </cell>
          <cell r="I6">
            <v>234606.98279243745</v>
          </cell>
          <cell r="K6">
            <v>145834.29350380623</v>
          </cell>
          <cell r="M6">
            <v>475323.87382115831</v>
          </cell>
        </row>
        <row r="7">
          <cell r="A7" t="str">
            <v>Total</v>
          </cell>
          <cell r="C7">
            <v>8200795.0164176766</v>
          </cell>
          <cell r="E7">
            <v>4466918.6441723136</v>
          </cell>
          <cell r="G7">
            <v>3733876.3722405182</v>
          </cell>
          <cell r="I7">
            <v>1029198.7608843871</v>
          </cell>
          <cell r="K7">
            <v>607656.16125780146</v>
          </cell>
          <cell r="M7">
            <v>2097021.4500968761</v>
          </cell>
        </row>
        <row r="8">
          <cell r="A8" t="str">
            <v>Hombre</v>
          </cell>
          <cell r="C8">
            <v>3987236.3111034706</v>
          </cell>
          <cell r="E8">
            <v>2251215.7055256795</v>
          </cell>
          <cell r="G8">
            <v>1736020.6055780875</v>
          </cell>
          <cell r="I8">
            <v>489761.98745311663</v>
          </cell>
          <cell r="K8">
            <v>286301.52826448565</v>
          </cell>
          <cell r="M8">
            <v>959957.08986076096</v>
          </cell>
        </row>
        <row r="9">
          <cell r="A9" t="str">
            <v>Mujer</v>
          </cell>
          <cell r="C9">
            <v>4213558.7053072238</v>
          </cell>
          <cell r="E9">
            <v>2215702.9386465196</v>
          </cell>
          <cell r="G9">
            <v>1997855.7666609725</v>
          </cell>
          <cell r="I9">
            <v>539436.77343137551</v>
          </cell>
          <cell r="K9">
            <v>321354.63299331325</v>
          </cell>
          <cell r="M9">
            <v>1137064.360236583</v>
          </cell>
        </row>
        <row r="10">
          <cell r="A10" t="str">
            <v>Personas por Hogar</v>
          </cell>
          <cell r="D10">
            <v>4.7201582904837709</v>
          </cell>
          <cell r="F10">
            <v>5.066077160680754</v>
          </cell>
          <cell r="H10">
            <v>4.3637433507335732</v>
          </cell>
          <cell r="J10">
            <v>4.3869059165858406</v>
          </cell>
          <cell r="L10">
            <v>4.1667576717265478</v>
          </cell>
          <cell r="N10">
            <v>4.4127481849590557</v>
          </cell>
        </row>
        <row r="11">
          <cell r="A11" t="str">
            <v>Poblacion edad de Trabajar</v>
          </cell>
          <cell r="C11">
            <v>6496542.2253903775</v>
          </cell>
          <cell r="E11">
            <v>3440092.3561230674</v>
          </cell>
          <cell r="G11">
            <v>3056449.8692641817</v>
          </cell>
          <cell r="I11">
            <v>857760.44775559404</v>
          </cell>
          <cell r="K11">
            <v>497687.19798993942</v>
          </cell>
          <cell r="M11">
            <v>1701002.223517769</v>
          </cell>
        </row>
        <row r="12">
          <cell r="B12" t="str">
            <v>Hombre</v>
          </cell>
          <cell r="C12">
            <v>3101918.386952363</v>
          </cell>
          <cell r="E12">
            <v>1724398.4946040234</v>
          </cell>
          <cell r="G12">
            <v>1377519.8923486371</v>
          </cell>
          <cell r="I12">
            <v>393734.6870278907</v>
          </cell>
          <cell r="K12">
            <v>230003.15242786394</v>
          </cell>
          <cell r="M12">
            <v>753782.0528930258</v>
          </cell>
        </row>
        <row r="13">
          <cell r="B13" t="str">
            <v>Mujer</v>
          </cell>
          <cell r="C13">
            <v>3394623.8384337542</v>
          </cell>
          <cell r="E13">
            <v>1715693.8615193574</v>
          </cell>
          <cell r="G13">
            <v>1678929.9769146917</v>
          </cell>
          <cell r="I13">
            <v>464025.76072777691</v>
          </cell>
          <cell r="K13">
            <v>267684.04556207807</v>
          </cell>
          <cell r="M13">
            <v>947220.17062509607</v>
          </cell>
        </row>
        <row r="14">
          <cell r="A14" t="str">
            <v>Poblacion en edad de 5 a 17 años</v>
          </cell>
          <cell r="C14">
            <v>2618005.8607276082</v>
          </cell>
          <cell r="E14">
            <v>1580665.2433931145</v>
          </cell>
          <cell r="G14">
            <v>1037340.6173347963</v>
          </cell>
          <cell r="I14">
            <v>252879.47621458385</v>
          </cell>
          <cell r="K14">
            <v>163655.47668943001</v>
          </cell>
          <cell r="M14">
            <v>620805.66443072993</v>
          </cell>
        </row>
        <row r="15">
          <cell r="B15" t="str">
            <v>Hombre</v>
          </cell>
          <cell r="C15">
            <v>1357300.0722456321</v>
          </cell>
          <cell r="E15">
            <v>829957.3931618029</v>
          </cell>
          <cell r="G15">
            <v>527342.67908386502</v>
          </cell>
          <cell r="I15">
            <v>135280.16612037178</v>
          </cell>
          <cell r="K15">
            <v>85649.976025278156</v>
          </cell>
          <cell r="M15">
            <v>306412.5369382191</v>
          </cell>
        </row>
        <row r="16">
          <cell r="B16" t="str">
            <v>Mujer</v>
          </cell>
          <cell r="C16">
            <v>1260705.7884822951</v>
          </cell>
          <cell r="E16">
            <v>750707.85023143759</v>
          </cell>
          <cell r="G16">
            <v>509997.93825085432</v>
          </cell>
          <cell r="I16">
            <v>117599.31009421036</v>
          </cell>
          <cell r="K16">
            <v>78005.500664152627</v>
          </cell>
          <cell r="M16">
            <v>314393.12749249814</v>
          </cell>
        </row>
        <row r="17">
          <cell r="A17" t="str">
            <v>Trabajo infantil</v>
          </cell>
          <cell r="C17">
            <v>359616.88772171451</v>
          </cell>
          <cell r="E17">
            <v>276198.54180308024</v>
          </cell>
          <cell r="G17">
            <v>83418.345918637991</v>
          </cell>
          <cell r="I17">
            <v>18682.088542443147</v>
          </cell>
          <cell r="K17">
            <v>12549.680384514582</v>
          </cell>
          <cell r="M17">
            <v>52186.576991680653</v>
          </cell>
        </row>
        <row r="18">
          <cell r="C18">
            <v>287216.4434599668</v>
          </cell>
          <cell r="E18">
            <v>235612.52251260521</v>
          </cell>
          <cell r="G18">
            <v>51603.920947363898</v>
          </cell>
          <cell r="I18">
            <v>12993.267427204681</v>
          </cell>
          <cell r="K18">
            <v>8185.9590325386962</v>
          </cell>
          <cell r="M18">
            <v>30424.694487620065</v>
          </cell>
        </row>
        <row r="19">
          <cell r="C19">
            <v>72400.444261751458</v>
          </cell>
          <cell r="E19">
            <v>40586.019290476826</v>
          </cell>
          <cell r="G19">
            <v>31814.424971274555</v>
          </cell>
          <cell r="I19">
            <v>5688.8211152384738</v>
          </cell>
          <cell r="K19">
            <v>4363.7213519758816</v>
          </cell>
          <cell r="M19">
            <v>21761.882504060188</v>
          </cell>
        </row>
        <row r="20">
          <cell r="A20" t="str">
            <v>Poblacion Economicamente Activa</v>
          </cell>
          <cell r="C20">
            <v>3369918.702429974</v>
          </cell>
          <cell r="E20">
            <v>1766613.2949318059</v>
          </cell>
          <cell r="G20">
            <v>1603305.4074984677</v>
          </cell>
          <cell r="I20">
            <v>467188.74526785023</v>
          </cell>
          <cell r="K20">
            <v>259402.53058752546</v>
          </cell>
          <cell r="M20">
            <v>876714.13164332137</v>
          </cell>
        </row>
        <row r="21">
          <cell r="B21" t="str">
            <v>Hombre</v>
          </cell>
          <cell r="C21">
            <v>2183811.2855554074</v>
          </cell>
          <cell r="E21">
            <v>1295842.172490871</v>
          </cell>
          <cell r="G21">
            <v>887969.11306477652</v>
          </cell>
          <cell r="I21">
            <v>254131.01685993635</v>
          </cell>
          <cell r="K21">
            <v>148223.19205415787</v>
          </cell>
          <cell r="M21">
            <v>485614.90415061917</v>
          </cell>
        </row>
        <row r="22">
          <cell r="B22" t="str">
            <v>Mujer</v>
          </cell>
          <cell r="C22">
            <v>1186107.4168749917</v>
          </cell>
          <cell r="E22">
            <v>470771.12244103488</v>
          </cell>
          <cell r="G22">
            <v>715336.29443392949</v>
          </cell>
          <cell r="I22">
            <v>213057.72840791391</v>
          </cell>
          <cell r="K22">
            <v>111179.33853337044</v>
          </cell>
          <cell r="M22">
            <v>391099.2274926001</v>
          </cell>
        </row>
        <row r="23">
          <cell r="A23" t="str">
            <v>Ingreso Percapita de los Hogares</v>
          </cell>
          <cell r="D23">
            <v>2773.5380415689829</v>
          </cell>
          <cell r="F23">
            <v>1916.4696858224975</v>
          </cell>
          <cell r="H23">
            <v>3669.1711006422993</v>
          </cell>
          <cell r="J23">
            <v>4784.9823305372838</v>
          </cell>
          <cell r="L23">
            <v>3968.2591854491639</v>
          </cell>
          <cell r="N23">
            <v>3028.4643182598643</v>
          </cell>
        </row>
        <row r="24">
          <cell r="A24" t="str">
            <v>Inactivos</v>
          </cell>
          <cell r="C24">
            <v>3126623.5229561394</v>
          </cell>
          <cell r="E24">
            <v>1673479.0611915761</v>
          </cell>
          <cell r="G24">
            <v>1453144.4617648639</v>
          </cell>
          <cell r="I24">
            <v>390571.70248781767</v>
          </cell>
          <cell r="K24">
            <v>238284.6674024165</v>
          </cell>
          <cell r="M24">
            <v>824288.09187481354</v>
          </cell>
        </row>
        <row r="25">
          <cell r="A25" t="str">
            <v>Asalariados</v>
          </cell>
          <cell r="C25">
            <v>1474118.9203825674</v>
          </cell>
          <cell r="E25">
            <v>618028.94901143154</v>
          </cell>
          <cell r="G25">
            <v>856089.97137121228</v>
          </cell>
          <cell r="I25">
            <v>262140.87699019216</v>
          </cell>
          <cell r="K25">
            <v>156886.93079676683</v>
          </cell>
          <cell r="M25">
            <v>437062.16358420724</v>
          </cell>
        </row>
        <row r="26">
          <cell r="A26" t="str">
            <v>No Asalariados</v>
          </cell>
          <cell r="C26">
            <v>1752016.3893132776</v>
          </cell>
          <cell r="E26">
            <v>1113819.2162388305</v>
          </cell>
          <cell r="G26">
            <v>638197.17307460727</v>
          </cell>
          <cell r="I26">
            <v>161039.14813017228</v>
          </cell>
          <cell r="K26">
            <v>89870.363464232913</v>
          </cell>
          <cell r="M26">
            <v>387287.66148016928</v>
          </cell>
        </row>
        <row r="27">
          <cell r="A27" t="str">
            <v>Desocupados</v>
          </cell>
          <cell r="C27">
            <v>143783.3927345741</v>
          </cell>
          <cell r="E27">
            <v>34765.129681711056</v>
          </cell>
          <cell r="G27">
            <v>109018.26305286371</v>
          </cell>
          <cell r="I27">
            <v>44008.720147484848</v>
          </cell>
          <cell r="K27">
            <v>12645.236326528653</v>
          </cell>
          <cell r="M27">
            <v>52364.306578851254</v>
          </cell>
        </row>
        <row r="28">
          <cell r="C28">
            <v>333969.16000091337</v>
          </cell>
          <cell r="E28">
            <v>176202.06664332451</v>
          </cell>
          <cell r="G28">
            <v>157767.09335759468</v>
          </cell>
          <cell r="I28">
            <v>55477.383515805697</v>
          </cell>
          <cell r="K28">
            <v>21770.828788872419</v>
          </cell>
          <cell r="M28">
            <v>80518.881052916229</v>
          </cell>
        </row>
        <row r="29">
          <cell r="C29">
            <v>1170974.8056741145</v>
          </cell>
          <cell r="E29">
            <v>710549.05219664425</v>
          </cell>
          <cell r="G29">
            <v>460425.75347744359</v>
          </cell>
          <cell r="I29">
            <v>106585.75241510858</v>
          </cell>
          <cell r="K29">
            <v>71284.732742496359</v>
          </cell>
          <cell r="M29">
            <v>282555.26831984945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  <sheetName val="Cuadro  06"/>
    </sheetNames>
    <sheetDataSet>
      <sheetData sheetId="0"/>
      <sheetData sheetId="1">
        <row r="26">
          <cell r="D26">
            <v>64.280537195558225</v>
          </cell>
          <cell r="F26">
            <v>40.69416927901824</v>
          </cell>
        </row>
        <row r="28">
          <cell r="D28">
            <v>60.42635795473543</v>
          </cell>
          <cell r="F28">
            <v>26.686570578926279</v>
          </cell>
        </row>
        <row r="29">
          <cell r="D29">
            <v>52.456205739843043</v>
          </cell>
          <cell r="F29">
            <v>20.678345136041525</v>
          </cell>
        </row>
        <row r="30">
          <cell r="D30">
            <v>47.612024957459198</v>
          </cell>
          <cell r="F30">
            <v>14.146341463414732</v>
          </cell>
        </row>
        <row r="31">
          <cell r="D31">
            <v>67.437591017169694</v>
          </cell>
          <cell r="F31">
            <v>32.768047452096077</v>
          </cell>
        </row>
        <row r="32">
          <cell r="D32">
            <v>69.25621491580057</v>
          </cell>
          <cell r="F32">
            <v>58.777733226413766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  <sheetName val="Cuadro  06"/>
    </sheetNames>
    <sheetDataSet>
      <sheetData sheetId="0"/>
      <sheetData sheetId="1">
        <row r="26">
          <cell r="D26">
            <v>59.296593829549295</v>
          </cell>
          <cell r="F26">
            <v>36.712184640701935</v>
          </cell>
        </row>
        <row r="28">
          <cell r="D28">
            <v>52.452060413071052</v>
          </cell>
          <cell r="F28">
            <v>21.031106332954405</v>
          </cell>
        </row>
        <row r="29">
          <cell r="D29">
            <v>43.836660063994728</v>
          </cell>
          <cell r="F29">
            <v>13.598963888465388</v>
          </cell>
        </row>
        <row r="30">
          <cell r="D30">
            <v>43.760073681786579</v>
          </cell>
          <cell r="F30">
            <v>14.690306239926304</v>
          </cell>
        </row>
        <row r="31">
          <cell r="D31">
            <v>56.694445711454499</v>
          </cell>
          <cell r="F31">
            <v>24.472698405407709</v>
          </cell>
        </row>
        <row r="32">
          <cell r="D32">
            <v>68.230007723093323</v>
          </cell>
          <cell r="F32">
            <v>57.178965105667935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E4">
            <v>2295812.3848009384</v>
          </cell>
          <cell r="F4">
            <v>1003453.3895616063</v>
          </cell>
          <cell r="G4">
            <v>1292358.9952394383</v>
          </cell>
          <cell r="H4">
            <v>269265.13873659103</v>
          </cell>
          <cell r="I4">
            <v>165317.70346117814</v>
          </cell>
          <cell r="J4">
            <v>857776.15304168954</v>
          </cell>
        </row>
        <row r="5">
          <cell r="E5">
            <v>2308687.5850753793</v>
          </cell>
          <cell r="F5">
            <v>1011042.5328440052</v>
          </cell>
          <cell r="G5">
            <v>1297645.0522314822</v>
          </cell>
          <cell r="H5">
            <v>271096.87437425496</v>
          </cell>
          <cell r="I5">
            <v>165618.28110383483</v>
          </cell>
          <cell r="J5">
            <v>860929.89675341255</v>
          </cell>
        </row>
        <row r="6">
          <cell r="E6">
            <v>9500257.0000015292</v>
          </cell>
          <cell r="F6">
            <v>4249076.9999999497</v>
          </cell>
          <cell r="G6">
            <v>5251179.9999998845</v>
          </cell>
          <cell r="H6">
            <v>1097732.9999999106</v>
          </cell>
          <cell r="I6">
            <v>642634.9999999759</v>
          </cell>
          <cell r="J6">
            <v>3510811.9999999483</v>
          </cell>
        </row>
        <row r="7">
          <cell r="E7">
            <v>4559924.6302313088</v>
          </cell>
          <cell r="F7">
            <v>2085749.5454456399</v>
          </cell>
          <cell r="G7">
            <v>2474175.0847856663</v>
          </cell>
          <cell r="H7">
            <v>527539.86364720331</v>
          </cell>
          <cell r="I7">
            <v>293964.93451824063</v>
          </cell>
          <cell r="J7">
            <v>1652670.2866201866</v>
          </cell>
        </row>
        <row r="8">
          <cell r="E8">
            <v>4940332.3697689278</v>
          </cell>
          <cell r="F8">
            <v>2163327.4545545843</v>
          </cell>
          <cell r="G8">
            <v>2777004.915214383</v>
          </cell>
          <cell r="H8">
            <v>570193.13635279657</v>
          </cell>
          <cell r="I8">
            <v>348670.06548175786</v>
          </cell>
          <cell r="J8">
            <v>1858141.71337975</v>
          </cell>
        </row>
        <row r="9">
          <cell r="E9">
            <v>6704669.6050352585</v>
          </cell>
          <cell r="F9">
            <v>2861107.0174638382</v>
          </cell>
          <cell r="G9">
            <v>3843562.5875719688</v>
          </cell>
          <cell r="H9">
            <v>849925.33587598184</v>
          </cell>
          <cell r="I9">
            <v>473710.36482694012</v>
          </cell>
          <cell r="J9">
            <v>2519926.886868773</v>
          </cell>
        </row>
        <row r="10">
          <cell r="E10">
            <v>3144545.7620127653</v>
          </cell>
          <cell r="F10">
            <v>1380802.4583252335</v>
          </cell>
          <cell r="G10">
            <v>1763743.3036875704</v>
          </cell>
          <cell r="H10">
            <v>395916.57425506791</v>
          </cell>
          <cell r="I10">
            <v>206496.84050514441</v>
          </cell>
          <cell r="J10">
            <v>1161329.8889273631</v>
          </cell>
        </row>
        <row r="11">
          <cell r="E11">
            <v>3560123.8430229952</v>
          </cell>
          <cell r="F11">
            <v>1480304.5591388794</v>
          </cell>
          <cell r="G11">
            <v>2079819.2838841721</v>
          </cell>
          <cell r="H11">
            <v>454008.76162098086</v>
          </cell>
          <cell r="I11">
            <v>267213.52432179538</v>
          </cell>
          <cell r="J11">
            <v>1358596.9979413983</v>
          </cell>
        </row>
        <row r="12">
          <cell r="E12">
            <v>2530218.629041058</v>
          </cell>
          <cell r="F12">
            <v>1242511.4029571156</v>
          </cell>
          <cell r="G12">
            <v>1287707.2260840819</v>
          </cell>
          <cell r="H12">
            <v>238125.63289630436</v>
          </cell>
          <cell r="I12">
            <v>155699.21889616412</v>
          </cell>
          <cell r="J12">
            <v>893882.37429163139</v>
          </cell>
        </row>
        <row r="13">
          <cell r="E13">
            <v>1299459.5498789484</v>
          </cell>
          <cell r="F13">
            <v>632006.98779530881</v>
          </cell>
          <cell r="G13">
            <v>667452.56208370475</v>
          </cell>
          <cell r="H13">
            <v>126651.43551847166</v>
          </cell>
          <cell r="I13">
            <v>80554.808231992109</v>
          </cell>
          <cell r="J13">
            <v>460246.31833324267</v>
          </cell>
        </row>
        <row r="14">
          <cell r="E14">
            <v>1230759.0791621818</v>
          </cell>
          <cell r="F14">
            <v>610504.41516184551</v>
          </cell>
          <cell r="G14">
            <v>620254.66400037787</v>
          </cell>
          <cell r="H14">
            <v>111474.19737782858</v>
          </cell>
          <cell r="I14">
            <v>75144.410664171723</v>
          </cell>
          <cell r="J14">
            <v>433636.05595837999</v>
          </cell>
        </row>
        <row r="15">
          <cell r="E15">
            <v>256526.10035112669</v>
          </cell>
          <cell r="F15">
            <v>166117.9140702771</v>
          </cell>
          <cell r="G15">
            <v>90408.186280850772</v>
          </cell>
          <cell r="H15">
            <v>9943.7077473181544</v>
          </cell>
          <cell r="I15">
            <v>12624.260991580823</v>
          </cell>
          <cell r="J15">
            <v>67840.217541951773</v>
          </cell>
        </row>
        <row r="16">
          <cell r="E16">
            <v>188859.1264468338</v>
          </cell>
          <cell r="F16">
            <v>124377.62601708627</v>
          </cell>
          <cell r="G16">
            <v>64481.500429748405</v>
          </cell>
          <cell r="H16">
            <v>6280.2364719904126</v>
          </cell>
          <cell r="I16">
            <v>8716.7516370439007</v>
          </cell>
          <cell r="J16">
            <v>49484.512320714108</v>
          </cell>
        </row>
        <row r="17">
          <cell r="E17">
            <v>67666.973904293714</v>
          </cell>
          <cell r="F17">
            <v>41740.288053191332</v>
          </cell>
          <cell r="G17">
            <v>25926.685851102342</v>
          </cell>
          <cell r="H17">
            <v>3663.4712753277399</v>
          </cell>
          <cell r="I17">
            <v>3907.5093545369205</v>
          </cell>
          <cell r="J17">
            <v>18355.705221237684</v>
          </cell>
        </row>
        <row r="18">
          <cell r="E18">
            <v>4071227.2451356598</v>
          </cell>
          <cell r="F18">
            <v>1562098.6589602663</v>
          </cell>
          <cell r="G18">
            <v>2509128.5861753919</v>
          </cell>
          <cell r="H18">
            <v>547165.60262216954</v>
          </cell>
          <cell r="I18">
            <v>320415.76707202918</v>
          </cell>
          <cell r="J18">
            <v>1641547.2164811487</v>
          </cell>
        </row>
        <row r="19">
          <cell r="E19">
            <v>2337252.7171059581</v>
          </cell>
          <cell r="F19">
            <v>1007247.9612028057</v>
          </cell>
          <cell r="G19">
            <v>1330004.75590323</v>
          </cell>
          <cell r="H19">
            <v>286012.4359952326</v>
          </cell>
          <cell r="I19">
            <v>161109.61646398451</v>
          </cell>
          <cell r="J19">
            <v>882882.70344403409</v>
          </cell>
        </row>
        <row r="20">
          <cell r="E20">
            <v>1733974.528029639</v>
          </cell>
          <cell r="F20">
            <v>554850.69775758754</v>
          </cell>
          <cell r="G20">
            <v>1179123.8302720543</v>
          </cell>
          <cell r="H20">
            <v>261153.16662693652</v>
          </cell>
          <cell r="I20">
            <v>159306.15060804438</v>
          </cell>
          <cell r="J20">
            <v>758664.51303710288</v>
          </cell>
        </row>
        <row r="23">
          <cell r="E23">
            <v>348857.70153523789</v>
          </cell>
          <cell r="F23">
            <v>103296.67245486806</v>
          </cell>
          <cell r="G23">
            <v>245561.02908036747</v>
          </cell>
          <cell r="H23">
            <v>55213.745649582386</v>
          </cell>
          <cell r="I23">
            <v>30358.34190832523</v>
          </cell>
          <cell r="J23">
            <v>159988.94152245898</v>
          </cell>
        </row>
        <row r="24">
          <cell r="E24">
            <v>2633442.359900021</v>
          </cell>
          <cell r="F24">
            <v>1299008.3585038467</v>
          </cell>
          <cell r="G24">
            <v>1334434.0013963862</v>
          </cell>
          <cell r="H24">
            <v>302759.73325387418</v>
          </cell>
          <cell r="I24">
            <v>153294.59775491062</v>
          </cell>
          <cell r="J24">
            <v>878379.67038761103</v>
          </cell>
        </row>
        <row r="25">
          <cell r="E25">
            <v>2038725.9941249823</v>
          </cell>
          <cell r="F25">
            <v>690612.03869827744</v>
          </cell>
          <cell r="G25">
            <v>1348113.955426805</v>
          </cell>
          <cell r="H25">
            <v>311918.41144219378</v>
          </cell>
          <cell r="I25">
            <v>179144.2750233858</v>
          </cell>
          <cell r="J25">
            <v>857051.26896124228</v>
          </cell>
        </row>
        <row r="26">
          <cell r="E26">
            <v>1683643.5494753027</v>
          </cell>
          <cell r="F26">
            <v>768189.94780724309</v>
          </cell>
          <cell r="G26">
            <v>915453.60166812711</v>
          </cell>
          <cell r="H26">
            <v>180033.44553039141</v>
          </cell>
          <cell r="I26">
            <v>110913.15014031761</v>
          </cell>
          <cell r="J26">
            <v>624507.00599743414</v>
          </cell>
        </row>
        <row r="27">
          <cell r="E27">
            <v>1184956.4950267395</v>
          </cell>
          <cell r="F27">
            <v>360062.68684268463</v>
          </cell>
          <cell r="G27">
            <v>824893.80818405491</v>
          </cell>
          <cell r="H27">
            <v>197042.41930869926</v>
          </cell>
          <cell r="I27">
            <v>115121.23713751124</v>
          </cell>
          <cell r="J27">
            <v>512730.15173785924</v>
          </cell>
        </row>
        <row r="28">
          <cell r="E28">
            <v>1535290.4225584948</v>
          </cell>
          <cell r="F28">
            <v>726871.27882529399</v>
          </cell>
          <cell r="G28">
            <v>808419.14373324695</v>
          </cell>
          <cell r="H28">
            <v>167211.29606674396</v>
          </cell>
          <cell r="I28">
            <v>97086.578578109955</v>
          </cell>
          <cell r="J28">
            <v>544121.26908840414</v>
          </cell>
        </row>
        <row r="29">
          <cell r="E29">
            <v>1002122.6260151487</v>
          </cell>
          <cell r="F29">
            <v>371868.02083752723</v>
          </cell>
          <cell r="G29">
            <v>630254.60517762252</v>
          </cell>
          <cell r="H29">
            <v>127698.1415971367</v>
          </cell>
          <cell r="I29">
            <v>77849.609448081916</v>
          </cell>
          <cell r="J29">
            <v>424706.85413240432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 refreshError="1">
        <row r="5">
          <cell r="A5" t="str">
            <v>Total Viviendas</v>
          </cell>
          <cell r="C5">
            <v>1786741.7983193393</v>
          </cell>
          <cell r="E5">
            <v>908559.36258118798</v>
          </cell>
          <cell r="G5">
            <v>878182.4357379307</v>
          </cell>
          <cell r="I5">
            <v>240180.85802610824</v>
          </cell>
          <cell r="K5">
            <v>154839.88345045617</v>
          </cell>
          <cell r="M5">
            <v>483161.69426142774</v>
          </cell>
        </row>
        <row r="6">
          <cell r="A6" t="str">
            <v>Total Hogares</v>
          </cell>
          <cell r="C6">
            <v>1822141.6445530066</v>
          </cell>
          <cell r="E6">
            <v>930046.70691038726</v>
          </cell>
          <cell r="G6">
            <v>892094.9376423842</v>
          </cell>
          <cell r="I6">
            <v>243993.25259795133</v>
          </cell>
          <cell r="K6">
            <v>156216.2379700157</v>
          </cell>
          <cell r="M6">
            <v>491885.44707448175</v>
          </cell>
        </row>
        <row r="7">
          <cell r="A7" t="str">
            <v>Total</v>
          </cell>
          <cell r="C7">
            <v>8303399.2548692832</v>
          </cell>
          <cell r="E7">
            <v>4490009.0063640289</v>
          </cell>
          <cell r="G7">
            <v>3813390.2485066382</v>
          </cell>
          <cell r="I7">
            <v>1032968.3092407846</v>
          </cell>
          <cell r="K7">
            <v>636391.92098138679</v>
          </cell>
          <cell r="M7">
            <v>2144030.0182848019</v>
          </cell>
        </row>
        <row r="8">
          <cell r="A8" t="str">
            <v>Hombre</v>
          </cell>
          <cell r="C8">
            <v>4049888.8083685292</v>
          </cell>
          <cell r="E8">
            <v>2268973.3255971563</v>
          </cell>
          <cell r="G8">
            <v>1780915.482772493</v>
          </cell>
          <cell r="I8">
            <v>483649.9063704107</v>
          </cell>
          <cell r="K8">
            <v>290582.84794201545</v>
          </cell>
          <cell r="M8">
            <v>1006682.7284600885</v>
          </cell>
        </row>
        <row r="9">
          <cell r="A9" t="str">
            <v>Mujer</v>
          </cell>
          <cell r="C9">
            <v>4253510.4465014897</v>
          </cell>
          <cell r="E9">
            <v>2221035.6807682537</v>
          </cell>
          <cell r="G9">
            <v>2032474.765734565</v>
          </cell>
          <cell r="I9">
            <v>549318.40287039999</v>
          </cell>
          <cell r="K9">
            <v>345809.07303934183</v>
          </cell>
          <cell r="M9">
            <v>1137347.2898248108</v>
          </cell>
        </row>
        <row r="10">
          <cell r="A10" t="str">
            <v>Personas por Hogar</v>
          </cell>
          <cell r="D10">
            <v>4.5569449991413631</v>
          </cell>
          <cell r="F10">
            <v>4.8277242132072162</v>
          </cell>
          <cell r="H10">
            <v>4.2746462148804794</v>
          </cell>
          <cell r="J10">
            <v>4.2335937499999927</v>
          </cell>
          <cell r="L10">
            <v>4.0737885462555008</v>
          </cell>
          <cell r="N10">
            <v>4.3587994542974062</v>
          </cell>
        </row>
        <row r="11">
          <cell r="A11" t="str">
            <v>Poblacion edad de Trabajar</v>
          </cell>
          <cell r="C11">
            <v>6627555.5680096149</v>
          </cell>
          <cell r="E11">
            <v>3499391.6752820625</v>
          </cell>
          <cell r="G11">
            <v>3128163.8927289387</v>
          </cell>
          <cell r="I11">
            <v>863650.33531882428</v>
          </cell>
          <cell r="K11">
            <v>520434.05270845798</v>
          </cell>
          <cell r="M11">
            <v>1744079.5047018041</v>
          </cell>
        </row>
        <row r="12">
          <cell r="B12" t="str">
            <v>Hombre</v>
          </cell>
          <cell r="C12">
            <v>3175964.973526625</v>
          </cell>
          <cell r="E12">
            <v>1749272.8584223527</v>
          </cell>
          <cell r="G12">
            <v>1426692.115104811</v>
          </cell>
          <cell r="I12">
            <v>391389.95773181907</v>
          </cell>
          <cell r="K12">
            <v>233292.09106534973</v>
          </cell>
          <cell r="M12">
            <v>802010.06630771304</v>
          </cell>
        </row>
        <row r="13">
          <cell r="B13" t="str">
            <v>Mujer</v>
          </cell>
          <cell r="C13">
            <v>3451590.5944840522</v>
          </cell>
          <cell r="E13">
            <v>1750118.8168605107</v>
          </cell>
          <cell r="G13">
            <v>1701471.7776243077</v>
          </cell>
          <cell r="I13">
            <v>472260.37758703087</v>
          </cell>
          <cell r="K13">
            <v>287141.96164311661</v>
          </cell>
          <cell r="M13">
            <v>942069.43839418655</v>
          </cell>
        </row>
        <row r="14">
          <cell r="A14" t="str">
            <v>Poblacion en edad de 5 a 17 años</v>
          </cell>
          <cell r="C14">
            <v>2603729.4398053009</v>
          </cell>
          <cell r="E14">
            <v>1548385.9279744804</v>
          </cell>
          <cell r="G14">
            <v>1055343.5118308873</v>
          </cell>
          <cell r="I14">
            <v>260434.20418902469</v>
          </cell>
          <cell r="K14">
            <v>169291.6059058313</v>
          </cell>
          <cell r="M14">
            <v>625617.70173611201</v>
          </cell>
        </row>
        <row r="15">
          <cell r="B15" t="str">
            <v>Hombre</v>
          </cell>
          <cell r="C15">
            <v>1357132.312489914</v>
          </cell>
          <cell r="E15">
            <v>817929.01523991919</v>
          </cell>
          <cell r="G15">
            <v>539203.29724995035</v>
          </cell>
          <cell r="I15">
            <v>129430.79571406655</v>
          </cell>
          <cell r="K15">
            <v>81721.049598851649</v>
          </cell>
          <cell r="M15">
            <v>328051.45193701494</v>
          </cell>
        </row>
        <row r="16">
          <cell r="B16" t="str">
            <v>Mujer</v>
          </cell>
          <cell r="C16">
            <v>1246597.1273154819</v>
          </cell>
          <cell r="E16">
            <v>730456.91273443855</v>
          </cell>
          <cell r="G16">
            <v>516140.21458104299</v>
          </cell>
          <cell r="I16">
            <v>131003.40847495174</v>
          </cell>
          <cell r="K16">
            <v>87570.556306980172</v>
          </cell>
          <cell r="M16">
            <v>297566.2497990898</v>
          </cell>
        </row>
        <row r="17">
          <cell r="A17" t="str">
            <v>Trabajo infantil</v>
          </cell>
          <cell r="C17">
            <v>351522.32610538288</v>
          </cell>
          <cell r="E17">
            <v>267153.67477015348</v>
          </cell>
          <cell r="G17">
            <v>84368.651335222443</v>
          </cell>
          <cell r="I17">
            <v>14058.204983670757</v>
          </cell>
          <cell r="K17">
            <v>15139.899715155578</v>
          </cell>
          <cell r="M17">
            <v>55170.546636396553</v>
          </cell>
        </row>
        <row r="18">
          <cell r="C18">
            <v>280100.38994685677</v>
          </cell>
          <cell r="E18">
            <v>226773.25865543302</v>
          </cell>
          <cell r="G18">
            <v>53327.131291423284</v>
          </cell>
          <cell r="I18">
            <v>7148.2398222054708</v>
          </cell>
          <cell r="K18">
            <v>9462.4373219722511</v>
          </cell>
          <cell r="M18">
            <v>36716.454147245822</v>
          </cell>
        </row>
        <row r="19">
          <cell r="C19">
            <v>71421.936158520461</v>
          </cell>
          <cell r="E19">
            <v>40380.416114720945</v>
          </cell>
          <cell r="G19">
            <v>31041.520043799632</v>
          </cell>
          <cell r="I19">
            <v>6909.9651614652885</v>
          </cell>
          <cell r="K19">
            <v>5677.4623931833539</v>
          </cell>
          <cell r="M19">
            <v>18454.092489150986</v>
          </cell>
        </row>
        <row r="20">
          <cell r="A20" t="str">
            <v>Poblacion Economicamente Activa</v>
          </cell>
          <cell r="C20">
            <v>3364687.8626328567</v>
          </cell>
          <cell r="E20">
            <v>1764274.521392351</v>
          </cell>
          <cell r="G20">
            <v>1600413.3412412002</v>
          </cell>
          <cell r="I20">
            <v>446860.29875212925</v>
          </cell>
          <cell r="K20">
            <v>284389.25260399753</v>
          </cell>
          <cell r="M20">
            <v>869163.78988510696</v>
          </cell>
        </row>
        <row r="21">
          <cell r="B21" t="str">
            <v>Hombre</v>
          </cell>
          <cell r="C21">
            <v>2196467.0924211736</v>
          </cell>
          <cell r="E21">
            <v>1304749.8977850333</v>
          </cell>
          <cell r="G21">
            <v>891717.19463593536</v>
          </cell>
          <cell r="I21">
            <v>236845.01277574556</v>
          </cell>
          <cell r="K21">
            <v>158624.85837924489</v>
          </cell>
          <cell r="M21">
            <v>496247.32348100882</v>
          </cell>
        </row>
        <row r="22">
          <cell r="B22" t="str">
            <v>Mujer</v>
          </cell>
          <cell r="C22">
            <v>1168220.7702124687</v>
          </cell>
          <cell r="E22">
            <v>459524.62360719807</v>
          </cell>
          <cell r="G22">
            <v>708696.14660529036</v>
          </cell>
          <cell r="I22">
            <v>210015.28597639981</v>
          </cell>
          <cell r="K22">
            <v>125764.39422476053</v>
          </cell>
          <cell r="M22">
            <v>372916.46640415071</v>
          </cell>
        </row>
        <row r="23">
          <cell r="A23" t="str">
            <v>Ingreso Percapita de los Hogares</v>
          </cell>
          <cell r="D23">
            <v>2549.9392697147709</v>
          </cell>
          <cell r="F23">
            <v>1733.7921253290099</v>
          </cell>
          <cell r="H23">
            <v>3403.2887599438891</v>
          </cell>
          <cell r="J23">
            <v>4200.8104124613483</v>
          </cell>
          <cell r="L23">
            <v>3604.4152216679499</v>
          </cell>
          <cell r="N23">
            <v>2944.1772380064513</v>
          </cell>
        </row>
        <row r="24">
          <cell r="A24" t="str">
            <v>Inactivos</v>
          </cell>
          <cell r="C24">
            <v>3262867.7053778204</v>
          </cell>
          <cell r="E24">
            <v>1735117.1538905124</v>
          </cell>
          <cell r="G24">
            <v>1527750.5514879185</v>
          </cell>
          <cell r="I24">
            <v>416790.03656672064</v>
          </cell>
          <cell r="K24">
            <v>236044.8001044688</v>
          </cell>
          <cell r="M24">
            <v>874915.71481679101</v>
          </cell>
        </row>
        <row r="25">
          <cell r="A25" t="str">
            <v>Asalariados</v>
          </cell>
          <cell r="C25">
            <v>1357865.1040867721</v>
          </cell>
          <cell r="E25">
            <v>538480.74450190703</v>
          </cell>
          <cell r="G25">
            <v>819384.35958481987</v>
          </cell>
          <cell r="I25">
            <v>261482.61269628152</v>
          </cell>
          <cell r="K25">
            <v>159485.0799539696</v>
          </cell>
          <cell r="M25">
            <v>398416.66693461651</v>
          </cell>
        </row>
        <row r="26">
          <cell r="A26" t="str">
            <v>No Asalariados</v>
          </cell>
          <cell r="C26">
            <v>1886011.6229571193</v>
          </cell>
          <cell r="E26">
            <v>1195057.2869705716</v>
          </cell>
          <cell r="G26">
            <v>690954.33598634449</v>
          </cell>
          <cell r="I26">
            <v>155069.14920971124</v>
          </cell>
          <cell r="K26">
            <v>106839.51958081531</v>
          </cell>
          <cell r="M26">
            <v>429045.66719583404</v>
          </cell>
        </row>
        <row r="27">
          <cell r="A27" t="str">
            <v>Desocupados</v>
          </cell>
          <cell r="C27">
            <v>120811.1355897991</v>
          </cell>
          <cell r="E27">
            <v>30736.48991972474</v>
          </cell>
          <cell r="G27">
            <v>90074.64567007513</v>
          </cell>
          <cell r="I27">
            <v>30308.536846151193</v>
          </cell>
          <cell r="K27">
            <v>18064.653069219716</v>
          </cell>
          <cell r="M27">
            <v>41701.455754704722</v>
          </cell>
        </row>
        <row r="28">
          <cell r="C28">
            <v>339713.44702689</v>
          </cell>
          <cell r="E28">
            <v>186505.63699913409</v>
          </cell>
          <cell r="G28">
            <v>153207.81002774957</v>
          </cell>
          <cell r="I28">
            <v>48846.305451737622</v>
          </cell>
          <cell r="K28">
            <v>21677.583683063651</v>
          </cell>
          <cell r="M28">
            <v>82683.92089294859</v>
          </cell>
        </row>
        <row r="29">
          <cell r="C29">
            <v>1414055.4327159277</v>
          </cell>
          <cell r="E29">
            <v>796723.6570567725</v>
          </cell>
          <cell r="G29">
            <v>617331.77565908723</v>
          </cell>
          <cell r="I29">
            <v>155593.35346333968</v>
          </cell>
          <cell r="K29">
            <v>105119.07643136574</v>
          </cell>
          <cell r="M29">
            <v>356619.34576437908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</sheetNames>
    <sheetDataSet>
      <sheetData sheetId="0" refreshError="1"/>
      <sheetData sheetId="1" refreshError="1">
        <row r="26">
          <cell r="D26">
            <v>66.526442798799692</v>
          </cell>
          <cell r="F26">
            <v>46.023981900227824</v>
          </cell>
        </row>
        <row r="28">
          <cell r="D28">
            <v>63.626954742129151</v>
          </cell>
          <cell r="F28">
            <v>33.264793926001815</v>
          </cell>
        </row>
        <row r="29">
          <cell r="D29">
            <v>53.183962264149741</v>
          </cell>
          <cell r="F29">
            <v>22.228773584905372</v>
          </cell>
        </row>
        <row r="30">
          <cell r="D30">
            <v>56.921373200442972</v>
          </cell>
          <cell r="F30">
            <v>23.255813953488133</v>
          </cell>
        </row>
        <row r="31">
          <cell r="D31">
            <v>70.931713529928615</v>
          </cell>
          <cell r="F31">
            <v>41.912413049865499</v>
          </cell>
        </row>
        <row r="32">
          <cell r="D32">
            <v>69.299525720542704</v>
          </cell>
          <cell r="F32">
            <v>58.226924480120481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5">
          <cell r="A5" t="str">
            <v>Total Viviendas</v>
          </cell>
          <cell r="C5">
            <v>1898590.9358390688</v>
          </cell>
          <cell r="E5">
            <v>855151.68795842025</v>
          </cell>
          <cell r="G5">
            <v>1043439.2478805684</v>
          </cell>
          <cell r="I5">
            <v>273438.71590710018</v>
          </cell>
          <cell r="K5">
            <v>161565.69265326025</v>
          </cell>
          <cell r="M5">
            <v>608434.83932019083</v>
          </cell>
        </row>
        <row r="6">
          <cell r="A6" t="str">
            <v>Total Hogares</v>
          </cell>
          <cell r="C6">
            <v>1940233.1329421666</v>
          </cell>
          <cell r="E6">
            <v>873137.02107818262</v>
          </cell>
          <cell r="G6">
            <v>1067096.1118639039</v>
          </cell>
          <cell r="I6">
            <v>280303.77302987361</v>
          </cell>
          <cell r="K6">
            <v>165668.94833969214</v>
          </cell>
          <cell r="M6">
            <v>621123.39049432299</v>
          </cell>
        </row>
        <row r="7">
          <cell r="A7" t="str">
            <v>Total</v>
          </cell>
          <cell r="C7">
            <v>8308416.8534901468</v>
          </cell>
          <cell r="E7">
            <v>3896058.6476553925</v>
          </cell>
          <cell r="G7">
            <v>4412358.2058370551</v>
          </cell>
          <cell r="I7">
            <v>1156529.411386604</v>
          </cell>
          <cell r="K7">
            <v>677385.23227039888</v>
          </cell>
          <cell r="M7">
            <v>2578443.5621803268</v>
          </cell>
        </row>
        <row r="8">
          <cell r="A8" t="str">
            <v>Hombre</v>
          </cell>
          <cell r="C8">
            <v>3975214.9551106966</v>
          </cell>
          <cell r="E8">
            <v>1920952.3482582793</v>
          </cell>
          <cell r="G8">
            <v>2054262.6068525237</v>
          </cell>
          <cell r="I8">
            <v>525390.19087624946</v>
          </cell>
          <cell r="K8">
            <v>322673.43266294128</v>
          </cell>
          <cell r="M8">
            <v>1206198.9833133509</v>
          </cell>
        </row>
        <row r="9">
          <cell r="A9" t="str">
            <v>Mujer</v>
          </cell>
          <cell r="C9">
            <v>4333201.8983817762</v>
          </cell>
          <cell r="E9">
            <v>1975106.2993971875</v>
          </cell>
          <cell r="G9">
            <v>2358095.5989848184</v>
          </cell>
          <cell r="I9">
            <v>631139.22051038803</v>
          </cell>
          <cell r="K9">
            <v>354711.79960744758</v>
          </cell>
          <cell r="M9">
            <v>1372244.5788670096</v>
          </cell>
        </row>
        <row r="10">
          <cell r="A10" t="str">
            <v>Personas por Hogar</v>
          </cell>
          <cell r="D10">
            <v>4.2822944450467313</v>
          </cell>
          <cell r="F10">
            <v>4.4621388780930307</v>
          </cell>
          <cell r="H10">
            <v>4.1351391599869363</v>
          </cell>
          <cell r="J10">
            <v>4.1268161062681639</v>
          </cell>
          <cell r="L10">
            <v>4.0887881468376852</v>
          </cell>
          <cell r="N10">
            <v>4.1512581906282584</v>
          </cell>
        </row>
        <row r="11">
          <cell r="A11" t="str">
            <v>Poblacion edad de Trabajar</v>
          </cell>
          <cell r="C11">
            <v>6521491.2487741662</v>
          </cell>
          <cell r="E11">
            <v>2989778.842903683</v>
          </cell>
          <cell r="G11">
            <v>3531712.4058719045</v>
          </cell>
          <cell r="I11">
            <v>942316.35777599749</v>
          </cell>
          <cell r="K11">
            <v>550917.03022071638</v>
          </cell>
          <cell r="M11">
            <v>2038479.0178752514</v>
          </cell>
        </row>
        <row r="12">
          <cell r="B12" t="str">
            <v>Hombre</v>
          </cell>
          <cell r="C12">
            <v>3059715.122057057</v>
          </cell>
          <cell r="E12">
            <v>1463118.160822829</v>
          </cell>
          <cell r="G12">
            <v>1596596.961234238</v>
          </cell>
          <cell r="I12">
            <v>413319.10298779944</v>
          </cell>
          <cell r="K12">
            <v>253046.31273380108</v>
          </cell>
          <cell r="M12">
            <v>930231.54551265517</v>
          </cell>
        </row>
        <row r="13">
          <cell r="B13" t="str">
            <v>Mujer</v>
          </cell>
          <cell r="C13">
            <v>3461776.1267185626</v>
          </cell>
          <cell r="E13">
            <v>1526660.6820808556</v>
          </cell>
          <cell r="G13">
            <v>1935115.4446377773</v>
          </cell>
          <cell r="I13">
            <v>528997.25478821492</v>
          </cell>
          <cell r="K13">
            <v>297870.7174869203</v>
          </cell>
          <cell r="M13">
            <v>1108247.472362658</v>
          </cell>
        </row>
        <row r="14">
          <cell r="A14" t="str">
            <v>Poblacion en edad de 5 a 17 años</v>
          </cell>
          <cell r="C14">
            <v>2473592.8314422169</v>
          </cell>
          <cell r="E14">
            <v>1272292.6452691224</v>
          </cell>
          <cell r="G14">
            <v>1201300.186173042</v>
          </cell>
          <cell r="I14">
            <v>269288.65312666626</v>
          </cell>
          <cell r="K14">
            <v>179590.70870437194</v>
          </cell>
          <cell r="M14">
            <v>752420.82434200856</v>
          </cell>
        </row>
        <row r="15">
          <cell r="B15" t="str">
            <v>Hombre</v>
          </cell>
          <cell r="C15">
            <v>1260923.5713253536</v>
          </cell>
          <cell r="E15">
            <v>660056.06973006146</v>
          </cell>
          <cell r="G15">
            <v>600867.50159522565</v>
          </cell>
          <cell r="I15">
            <v>130009.44336462463</v>
          </cell>
          <cell r="K15">
            <v>92561.388319379155</v>
          </cell>
          <cell r="M15">
            <v>378296.66991122201</v>
          </cell>
        </row>
        <row r="16">
          <cell r="B16" t="str">
            <v>Mujer</v>
          </cell>
          <cell r="C16">
            <v>1212669.2601168773</v>
          </cell>
          <cell r="E16">
            <v>612236.57553899754</v>
          </cell>
          <cell r="G16">
            <v>600432.68457781547</v>
          </cell>
          <cell r="I16">
            <v>139279.20976204297</v>
          </cell>
          <cell r="K16">
            <v>87029.320384993174</v>
          </cell>
          <cell r="M16">
            <v>374124.15443077864</v>
          </cell>
        </row>
        <row r="17">
          <cell r="A17" t="str">
            <v>Trabajo infantil</v>
          </cell>
          <cell r="C17">
            <v>379597.7461940166</v>
          </cell>
          <cell r="E17">
            <v>257761.49589090215</v>
          </cell>
          <cell r="G17">
            <v>121836.25030312093</v>
          </cell>
          <cell r="I17">
            <v>15746.967185571999</v>
          </cell>
          <cell r="K17">
            <v>15661.98041026499</v>
          </cell>
          <cell r="M17">
            <v>90427.302707283961</v>
          </cell>
        </row>
        <row r="18">
          <cell r="C18">
            <v>282421.54604871129</v>
          </cell>
          <cell r="E18">
            <v>206520.26379498132</v>
          </cell>
          <cell r="G18">
            <v>75901.282253729994</v>
          </cell>
          <cell r="I18">
            <v>9851.5508993479998</v>
          </cell>
          <cell r="K18">
            <v>9891.7771012199955</v>
          </cell>
          <cell r="M18">
            <v>56157.954253161974</v>
          </cell>
        </row>
        <row r="19">
          <cell r="C19">
            <v>97176.200145311013</v>
          </cell>
          <cell r="E19">
            <v>51241.232095919884</v>
          </cell>
          <cell r="G19">
            <v>45934.968049390991</v>
          </cell>
          <cell r="I19">
            <v>5895.4162862240009</v>
          </cell>
          <cell r="K19">
            <v>5770.2033090449995</v>
          </cell>
          <cell r="M19">
            <v>34269.34845412198</v>
          </cell>
        </row>
        <row r="20">
          <cell r="A20" t="str">
            <v>Poblacion Economicamente Activa</v>
          </cell>
          <cell r="C20">
            <v>3655098.7639760049</v>
          </cell>
          <cell r="E20">
            <v>1686916.7870960932</v>
          </cell>
          <cell r="G20">
            <v>1968181.9768799879</v>
          </cell>
          <cell r="I20">
            <v>510515.90044357232</v>
          </cell>
          <cell r="K20">
            <v>310839.93635296385</v>
          </cell>
          <cell r="M20">
            <v>1146826.1400834597</v>
          </cell>
        </row>
        <row r="21">
          <cell r="B21" t="str">
            <v>Hombre</v>
          </cell>
          <cell r="C21">
            <v>2251283.1810982185</v>
          </cell>
          <cell r="E21">
            <v>1158357.2566849727</v>
          </cell>
          <cell r="G21">
            <v>1092925.9244131763</v>
          </cell>
          <cell r="I21">
            <v>270258.29396321654</v>
          </cell>
          <cell r="K21">
            <v>172849.64579094801</v>
          </cell>
          <cell r="M21">
            <v>649817.98465900344</v>
          </cell>
        </row>
        <row r="22">
          <cell r="B22" t="str">
            <v>Mujer</v>
          </cell>
          <cell r="C22">
            <v>1403815.5828779605</v>
          </cell>
          <cell r="E22">
            <v>528559.53041104914</v>
          </cell>
          <cell r="G22">
            <v>875256.05246684246</v>
          </cell>
          <cell r="I22">
            <v>240257.60648035948</v>
          </cell>
          <cell r="K22">
            <v>137990.29056201919</v>
          </cell>
          <cell r="M22">
            <v>497008.15542444988</v>
          </cell>
        </row>
        <row r="23">
          <cell r="A23" t="str">
            <v>Ingreso Percapita de los Hogares</v>
          </cell>
          <cell r="D23">
            <v>2919.8731006900621</v>
          </cell>
          <cell r="F23">
            <v>1719.4394891949037</v>
          </cell>
          <cell r="H23">
            <v>3908.3402752961165</v>
          </cell>
          <cell r="J23">
            <v>4741.7700281786529</v>
          </cell>
          <cell r="L23">
            <v>5031.7775876482319</v>
          </cell>
          <cell r="N23">
            <v>3234.3278751594084</v>
          </cell>
        </row>
        <row r="24">
          <cell r="A24" t="str">
            <v>Inactivos</v>
          </cell>
          <cell r="C24">
            <v>2865927.0571980746</v>
          </cell>
          <cell r="E24">
            <v>1302862.0558075893</v>
          </cell>
          <cell r="G24">
            <v>1563065.0013904842</v>
          </cell>
          <cell r="I24">
            <v>431335.02973089827</v>
          </cell>
          <cell r="K24">
            <v>240077.09386775695</v>
          </cell>
          <cell r="M24">
            <v>891652.87779184512</v>
          </cell>
        </row>
        <row r="25">
          <cell r="A25" t="str">
            <v>Asalariados</v>
          </cell>
          <cell r="C25">
            <v>1659102.0700898846</v>
          </cell>
          <cell r="E25">
            <v>619504.23373361805</v>
          </cell>
          <cell r="G25">
            <v>1039597.8363561922</v>
          </cell>
          <cell r="I25">
            <v>290135.93111249065</v>
          </cell>
          <cell r="K25">
            <v>183675.64628506091</v>
          </cell>
          <cell r="M25">
            <v>565786.25895862246</v>
          </cell>
        </row>
        <row r="26">
          <cell r="A26" t="str">
            <v>No Asalariados</v>
          </cell>
          <cell r="C26">
            <v>1801808.5769092494</v>
          </cell>
          <cell r="E26">
            <v>1021318.0675365934</v>
          </cell>
          <cell r="G26">
            <v>780490.50937257463</v>
          </cell>
          <cell r="I26">
            <v>180120.48179752909</v>
          </cell>
          <cell r="K26">
            <v>102746.25511248711</v>
          </cell>
          <cell r="M26">
            <v>497623.77246254805</v>
          </cell>
        </row>
        <row r="27">
          <cell r="A27" t="str">
            <v>Desocupados</v>
          </cell>
          <cell r="C27">
            <v>194188.1169770548</v>
          </cell>
          <cell r="E27">
            <v>46094.485825799915</v>
          </cell>
          <cell r="G27">
            <v>148093.631151254</v>
          </cell>
          <cell r="I27">
            <v>40259.487533555992</v>
          </cell>
          <cell r="K27">
            <v>24418.034955418982</v>
          </cell>
          <cell r="M27">
            <v>83416.108662278988</v>
          </cell>
        </row>
        <row r="28">
          <cell r="C28">
            <v>431420.03144507343</v>
          </cell>
          <cell r="E28">
            <v>241416.3346594217</v>
          </cell>
          <cell r="G28">
            <v>190003.69678566107</v>
          </cell>
          <cell r="I28">
            <v>43013.267509357996</v>
          </cell>
          <cell r="K28">
            <v>19215.69292440698</v>
          </cell>
          <cell r="M28">
            <v>127774.73635189582</v>
          </cell>
        </row>
        <row r="29">
          <cell r="C29">
            <v>958174.27380598488</v>
          </cell>
          <cell r="E29">
            <v>549627.25552775187</v>
          </cell>
          <cell r="G29">
            <v>408547.01827819145</v>
          </cell>
          <cell r="I29">
            <v>93279.448476110076</v>
          </cell>
          <cell r="K29">
            <v>54587.955114140008</v>
          </cell>
          <cell r="M29">
            <v>260679.61468794235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</sheetNames>
    <sheetDataSet>
      <sheetData sheetId="0" refreshError="1"/>
      <sheetData sheetId="1">
        <row r="26">
          <cell r="D26">
            <v>62.840921489000834</v>
          </cell>
          <cell r="F26">
            <v>39.740047500470126</v>
          </cell>
        </row>
        <row r="28">
          <cell r="D28">
            <v>61.043828136145031</v>
          </cell>
          <cell r="F28">
            <v>29.783522882866386</v>
          </cell>
        </row>
        <row r="29">
          <cell r="D29">
            <v>52.886432020152895</v>
          </cell>
          <cell r="F29">
            <v>23.343362955706358</v>
          </cell>
        </row>
        <row r="30">
          <cell r="D30">
            <v>50.496707221788164</v>
          </cell>
          <cell r="F30">
            <v>19.098113628753151</v>
          </cell>
        </row>
        <row r="31">
          <cell r="D31">
            <v>67.521367521367154</v>
          </cell>
          <cell r="F31">
            <v>35.525585525585463</v>
          </cell>
        </row>
        <row r="32">
          <cell r="D32">
            <v>65.023382696801903</v>
          </cell>
          <cell r="F32">
            <v>51.831644583006408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5">
          <cell r="A5" t="str">
            <v>Total Viviendas</v>
          </cell>
          <cell r="C5">
            <v>1913897.1072422834</v>
          </cell>
          <cell r="E5">
            <v>828054.90740331193</v>
          </cell>
          <cell r="G5">
            <v>1085842.1998391808</v>
          </cell>
          <cell r="I5">
            <v>246942.95905183157</v>
          </cell>
          <cell r="K5">
            <v>172811.08767048112</v>
          </cell>
          <cell r="M5">
            <v>666088.1531168943</v>
          </cell>
        </row>
        <row r="6">
          <cell r="A6" t="str">
            <v>Total Hogares</v>
          </cell>
          <cell r="C6">
            <v>1948418.7202633102</v>
          </cell>
          <cell r="E6">
            <v>846809.99718637799</v>
          </cell>
          <cell r="G6">
            <v>1101608.7230771456</v>
          </cell>
          <cell r="I6">
            <v>252204.82379112183</v>
          </cell>
          <cell r="K6">
            <v>175790.58918204115</v>
          </cell>
          <cell r="M6">
            <v>673613.310104009</v>
          </cell>
        </row>
        <row r="7">
          <cell r="A7" t="str">
            <v>Total</v>
          </cell>
          <cell r="C7">
            <v>8570153.5368769262</v>
          </cell>
          <cell r="E7">
            <v>3952396.990307427</v>
          </cell>
          <cell r="G7">
            <v>4617756.5465723304</v>
          </cell>
          <cell r="I7">
            <v>1083318.9642455066</v>
          </cell>
          <cell r="K7">
            <v>700321.89862045145</v>
          </cell>
          <cell r="M7">
            <v>2834115.6837065574</v>
          </cell>
        </row>
        <row r="8">
          <cell r="A8" t="str">
            <v>Hombre</v>
          </cell>
          <cell r="C8">
            <v>4102079.2495975979</v>
          </cell>
          <cell r="E8">
            <v>1973911.9530027395</v>
          </cell>
          <cell r="G8">
            <v>2128167.2965941308</v>
          </cell>
          <cell r="I8">
            <v>492322.98798307159</v>
          </cell>
          <cell r="K8">
            <v>334141.16284974548</v>
          </cell>
          <cell r="M8">
            <v>1301703.1457612177</v>
          </cell>
        </row>
        <row r="9">
          <cell r="A9" t="str">
            <v>Mujer</v>
          </cell>
          <cell r="C9">
            <v>4468074.2872830518</v>
          </cell>
          <cell r="E9">
            <v>1978485.0373039825</v>
          </cell>
          <cell r="G9">
            <v>2489589.2499785866</v>
          </cell>
          <cell r="I9">
            <v>590995.97626243148</v>
          </cell>
          <cell r="K9">
            <v>366180.73577071883</v>
          </cell>
          <cell r="M9">
            <v>1532412.5379454051</v>
          </cell>
        </row>
        <row r="10">
          <cell r="A10" t="str">
            <v>Personas por Hogar</v>
          </cell>
          <cell r="D10">
            <v>4.398517345245291</v>
          </cell>
          <cell r="F10">
            <v>4.6673952875373805</v>
          </cell>
          <cell r="H10">
            <v>4.1918300480352118</v>
          </cell>
          <cell r="J10">
            <v>4.2953935137368386</v>
          </cell>
          <cell r="L10">
            <v>3.9838418079096005</v>
          </cell>
          <cell r="N10">
            <v>4.2073332595951793</v>
          </cell>
        </row>
        <row r="11">
          <cell r="A11" t="str">
            <v>Poblacion edad de Trabajar</v>
          </cell>
          <cell r="C11">
            <v>6748693.4576632427</v>
          </cell>
          <cell r="E11">
            <v>3032199.8783817845</v>
          </cell>
          <cell r="G11">
            <v>3716493.5792831625</v>
          </cell>
          <cell r="I11">
            <v>887883.23561194493</v>
          </cell>
          <cell r="K11">
            <v>572739.64389545203</v>
          </cell>
          <cell r="M11">
            <v>2255870.6997759738</v>
          </cell>
        </row>
        <row r="12">
          <cell r="B12" t="str">
            <v>Hombre</v>
          </cell>
          <cell r="C12">
            <v>3169731.3555271723</v>
          </cell>
          <cell r="E12">
            <v>1506940.1602183974</v>
          </cell>
          <cell r="G12">
            <v>1662791.1953084704</v>
          </cell>
          <cell r="I12">
            <v>393979.95161805913</v>
          </cell>
          <cell r="K12">
            <v>262414.62979479646</v>
          </cell>
          <cell r="M12">
            <v>1006396.6138955693</v>
          </cell>
        </row>
        <row r="13">
          <cell r="B13" t="str">
            <v>Mujer</v>
          </cell>
          <cell r="C13">
            <v>3578962.102138713</v>
          </cell>
          <cell r="E13">
            <v>1525259.7181632451</v>
          </cell>
          <cell r="G13">
            <v>2053702.3839749997</v>
          </cell>
          <cell r="I13">
            <v>493903.28399388172</v>
          </cell>
          <cell r="K13">
            <v>310325.01410067768</v>
          </cell>
          <cell r="M13">
            <v>1249474.0858803482</v>
          </cell>
        </row>
        <row r="14">
          <cell r="A14" t="str">
            <v>Poblacion en edad de 5 a 17 años</v>
          </cell>
          <cell r="C14">
            <v>2535287.9994358257</v>
          </cell>
          <cell r="E14">
            <v>1278721.4769946225</v>
          </cell>
          <cell r="G14">
            <v>1256566.5224412619</v>
          </cell>
          <cell r="I14">
            <v>255382.78170297027</v>
          </cell>
          <cell r="K14">
            <v>184927.727150825</v>
          </cell>
          <cell r="M14">
            <v>816256.01358748437</v>
          </cell>
        </row>
        <row r="15">
          <cell r="B15" t="str">
            <v>Hombre</v>
          </cell>
          <cell r="C15">
            <v>1307452.5498306945</v>
          </cell>
          <cell r="E15">
            <v>659939.61785292265</v>
          </cell>
          <cell r="G15">
            <v>647512.93197784293</v>
          </cell>
          <cell r="I15">
            <v>126371.5831941038</v>
          </cell>
          <cell r="K15">
            <v>104798.99983327024</v>
          </cell>
          <cell r="M15">
            <v>416342.34895047388</v>
          </cell>
        </row>
        <row r="16">
          <cell r="B16" t="str">
            <v>Mujer</v>
          </cell>
          <cell r="C16">
            <v>1227835.4496051392</v>
          </cell>
          <cell r="E16">
            <v>618781.85914175166</v>
          </cell>
          <cell r="G16">
            <v>609053.59046343318</v>
          </cell>
          <cell r="I16">
            <v>129011.19850886337</v>
          </cell>
          <cell r="K16">
            <v>80128.727317553523</v>
          </cell>
          <cell r="M16">
            <v>399913.66463701992</v>
          </cell>
        </row>
        <row r="17">
          <cell r="A17" t="str">
            <v>Trabajo infantil</v>
          </cell>
          <cell r="C17">
            <v>417254.63753919816</v>
          </cell>
          <cell r="E17">
            <v>284701.71849214489</v>
          </cell>
          <cell r="G17">
            <v>132552.91904704916</v>
          </cell>
          <cell r="I17">
            <v>17122.767765478489</v>
          </cell>
          <cell r="K17">
            <v>20657.877146816001</v>
          </cell>
          <cell r="M17">
            <v>94772.274134754349</v>
          </cell>
        </row>
        <row r="18">
          <cell r="C18">
            <v>310642.96880544827</v>
          </cell>
          <cell r="E18">
            <v>226667.10105020498</v>
          </cell>
          <cell r="G18">
            <v>83975.867755244573</v>
          </cell>
          <cell r="I18">
            <v>11062.072075669163</v>
          </cell>
          <cell r="K18">
            <v>12712.539782656007</v>
          </cell>
          <cell r="M18">
            <v>60201.255896919349</v>
          </cell>
        </row>
        <row r="19">
          <cell r="C19">
            <v>106611.66873374533</v>
          </cell>
          <cell r="E19">
            <v>58034.617441941104</v>
          </cell>
          <cell r="G19">
            <v>48577.051291804164</v>
          </cell>
          <cell r="I19">
            <v>6060.6956898093213</v>
          </cell>
          <cell r="K19">
            <v>7945.337364160001</v>
          </cell>
          <cell r="M19">
            <v>34571.018237834847</v>
          </cell>
        </row>
        <row r="20">
          <cell r="A20" t="str">
            <v>Poblacion Economicamente Activa</v>
          </cell>
          <cell r="C20">
            <v>3935335.3738056868</v>
          </cell>
          <cell r="E20">
            <v>1813609.0158003515</v>
          </cell>
          <cell r="G20">
            <v>2121726.3580047013</v>
          </cell>
          <cell r="I20">
            <v>496872.85122298548</v>
          </cell>
          <cell r="K20">
            <v>348184.54664089769</v>
          </cell>
          <cell r="M20">
            <v>1276668.9601407163</v>
          </cell>
        </row>
        <row r="21">
          <cell r="B21" t="str">
            <v>Hombre</v>
          </cell>
          <cell r="C21">
            <v>2358246.7988586593</v>
          </cell>
          <cell r="E21">
            <v>1223327.2713218604</v>
          </cell>
          <cell r="G21">
            <v>1134919.5275369715</v>
          </cell>
          <cell r="I21">
            <v>263093.236964504</v>
          </cell>
          <cell r="K21">
            <v>182007.81566949643</v>
          </cell>
          <cell r="M21">
            <v>689818.47490299353</v>
          </cell>
        </row>
        <row r="22">
          <cell r="B22" t="str">
            <v>Mujer</v>
          </cell>
          <cell r="C22">
            <v>1577088.5749461234</v>
          </cell>
          <cell r="E22">
            <v>590281.7444786597</v>
          </cell>
          <cell r="G22">
            <v>986806.83046759712</v>
          </cell>
          <cell r="I22">
            <v>233779.61425849202</v>
          </cell>
          <cell r="K22">
            <v>166176.73097140741</v>
          </cell>
          <cell r="M22">
            <v>586850.48523772275</v>
          </cell>
        </row>
        <row r="23">
          <cell r="A23" t="str">
            <v>Ingreso Percapita de los Hogares</v>
          </cell>
          <cell r="D23">
            <v>2889.7652746820104</v>
          </cell>
          <cell r="F23">
            <v>1873.9042645685279</v>
          </cell>
          <cell r="H23">
            <v>3674.8291713003109</v>
          </cell>
          <cell r="J23">
            <v>4581.9731708785966</v>
          </cell>
          <cell r="L23">
            <v>4618.0761354438255</v>
          </cell>
          <cell r="N23">
            <v>3092.4513170209111</v>
          </cell>
        </row>
        <row r="24">
          <cell r="A24" t="str">
            <v>Inactivos</v>
          </cell>
          <cell r="C24">
            <v>2829989.7045161915</v>
          </cell>
          <cell r="E24">
            <v>1229560.8207562889</v>
          </cell>
          <cell r="G24">
            <v>1600428.8837597729</v>
          </cell>
          <cell r="I24">
            <v>391392.4339739873</v>
          </cell>
          <cell r="K24">
            <v>226183.8914142265</v>
          </cell>
          <cell r="M24">
            <v>982852.55837152817</v>
          </cell>
        </row>
        <row r="25">
          <cell r="A25" t="str">
            <v>Asalariados</v>
          </cell>
          <cell r="C25">
            <v>1695791.5673612328</v>
          </cell>
          <cell r="E25">
            <v>623463.82640254556</v>
          </cell>
          <cell r="G25">
            <v>1072327.7409588429</v>
          </cell>
          <cell r="I25">
            <v>272557.64713913458</v>
          </cell>
          <cell r="K25">
            <v>185761.98757406222</v>
          </cell>
          <cell r="M25">
            <v>614008.10624567664</v>
          </cell>
        </row>
        <row r="26">
          <cell r="A26" t="str">
            <v>No Asalariados</v>
          </cell>
          <cell r="C26">
            <v>1951845.4647435793</v>
          </cell>
          <cell r="E26">
            <v>1089237.9066319338</v>
          </cell>
          <cell r="G26">
            <v>862607.55811188463</v>
          </cell>
          <cell r="I26">
            <v>169352.16151008758</v>
          </cell>
          <cell r="K26">
            <v>137772.14989453455</v>
          </cell>
          <cell r="M26">
            <v>555483.24670727458</v>
          </cell>
        </row>
        <row r="27">
          <cell r="A27" t="str">
            <v>Desocupados</v>
          </cell>
          <cell r="C27">
            <v>287698.3416999238</v>
          </cell>
          <cell r="E27">
            <v>100907.28276607675</v>
          </cell>
          <cell r="G27">
            <v>186791.05893384869</v>
          </cell>
          <cell r="I27">
            <v>54963.042573772145</v>
          </cell>
          <cell r="K27">
            <v>24650.409172306387</v>
          </cell>
          <cell r="M27">
            <v>107177.60718777069</v>
          </cell>
        </row>
        <row r="28">
          <cell r="C28">
            <v>516089.74999062263</v>
          </cell>
          <cell r="E28">
            <v>264585.59171466134</v>
          </cell>
          <cell r="G28">
            <v>251504.15827595154</v>
          </cell>
          <cell r="I28">
            <v>55536.11695131856</v>
          </cell>
          <cell r="K28">
            <v>34959.484402303955</v>
          </cell>
          <cell r="M28">
            <v>161008.55692233014</v>
          </cell>
        </row>
        <row r="29">
          <cell r="C29">
            <v>1497533.5363275504</v>
          </cell>
          <cell r="E29">
            <v>704554.4105299114</v>
          </cell>
          <cell r="G29">
            <v>792979.12579776777</v>
          </cell>
          <cell r="I29">
            <v>171574.9954593587</v>
          </cell>
          <cell r="K29">
            <v>116995.09268725608</v>
          </cell>
          <cell r="M29">
            <v>504409.03765116382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</sheetNames>
    <sheetDataSet>
      <sheetData sheetId="0" refreshError="1"/>
      <sheetData sheetId="1">
        <row r="26">
          <cell r="D26">
            <v>63.781936379829929</v>
          </cell>
          <cell r="F26">
            <v>39.99560424086102</v>
          </cell>
        </row>
        <row r="28">
          <cell r="D28">
            <v>62.964685146423285</v>
          </cell>
          <cell r="F28">
            <v>29.467763198308333</v>
          </cell>
        </row>
        <row r="29">
          <cell r="D29">
            <v>57.154858583029323</v>
          </cell>
          <cell r="F29">
            <v>25.322038644637111</v>
          </cell>
        </row>
        <row r="30">
          <cell r="D30">
            <v>49.620396600566217</v>
          </cell>
          <cell r="F30">
            <v>18.526912181302986</v>
          </cell>
        </row>
        <row r="31">
          <cell r="D31">
            <v>68.604457288946165</v>
          </cell>
          <cell r="F31">
            <v>33.863169010171063</v>
          </cell>
        </row>
        <row r="32">
          <cell r="D32">
            <v>64.839447325195309</v>
          </cell>
          <cell r="F32">
            <v>53.618474024927707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5">
          <cell r="A5" t="str">
            <v>Total Viviendas</v>
          </cell>
          <cell r="C5">
            <v>2188848.5156170842</v>
          </cell>
          <cell r="E5">
            <v>947482.06413639302</v>
          </cell>
          <cell r="G5">
            <v>1241366.451480773</v>
          </cell>
          <cell r="I5">
            <v>252262.20856521191</v>
          </cell>
          <cell r="K5">
            <v>159839.71301236999</v>
          </cell>
          <cell r="M5">
            <v>829264.52990319929</v>
          </cell>
        </row>
        <row r="6">
          <cell r="A6" t="str">
            <v>Total Hogares</v>
          </cell>
          <cell r="C6">
            <v>2207901.4509145152</v>
          </cell>
          <cell r="E6">
            <v>958062.91984587768</v>
          </cell>
          <cell r="G6">
            <v>1249838.5310687204</v>
          </cell>
          <cell r="I6">
            <v>254832.56585772507</v>
          </cell>
          <cell r="K6">
            <v>160185.68641715869</v>
          </cell>
          <cell r="M6">
            <v>834820.27879384428</v>
          </cell>
        </row>
        <row r="7">
          <cell r="A7" t="str">
            <v>Total</v>
          </cell>
          <cell r="C7">
            <v>9151939.9999886062</v>
          </cell>
          <cell r="E7">
            <v>4138616.9999865573</v>
          </cell>
          <cell r="G7">
            <v>5013323.0000025947</v>
          </cell>
          <cell r="I7">
            <v>1048026.4666323011</v>
          </cell>
          <cell r="K7">
            <v>613497.34004151355</v>
          </cell>
          <cell r="M7">
            <v>3351799.1933284686</v>
          </cell>
        </row>
        <row r="8">
          <cell r="A8" t="str">
            <v>Hombre</v>
          </cell>
          <cell r="C8">
            <v>4416020.3769856077</v>
          </cell>
          <cell r="E8">
            <v>2090757.9083953239</v>
          </cell>
          <cell r="G8">
            <v>2325262.4685903876</v>
          </cell>
          <cell r="I8">
            <v>487431.54113521735</v>
          </cell>
          <cell r="K8">
            <v>282296.99963732471</v>
          </cell>
          <cell r="M8">
            <v>1555533.9278178746</v>
          </cell>
        </row>
        <row r="9">
          <cell r="A9" t="str">
            <v>Mujer</v>
          </cell>
          <cell r="C9">
            <v>4735919.6230031513</v>
          </cell>
          <cell r="E9">
            <v>2047859.0915913093</v>
          </cell>
          <cell r="G9">
            <v>2688060.5314119793</v>
          </cell>
          <cell r="I9">
            <v>560594.92549710802</v>
          </cell>
          <cell r="K9">
            <v>331200.34040420194</v>
          </cell>
          <cell r="M9">
            <v>1796265.2655107221</v>
          </cell>
        </row>
        <row r="10">
          <cell r="A10" t="str">
            <v>Personas por Hogar</v>
          </cell>
          <cell r="D10">
            <v>4.1525365094992068</v>
          </cell>
          <cell r="F10">
            <v>4.329824561403508</v>
          </cell>
          <cell r="H10">
            <v>4.0172201013872817</v>
          </cell>
          <cell r="J10">
            <v>4.1224890829694276</v>
          </cell>
          <cell r="L10">
            <v>3.8306277056277063</v>
          </cell>
          <cell r="N10">
            <v>4.0211627386077033</v>
          </cell>
        </row>
        <row r="11">
          <cell r="A11" t="str">
            <v>Poblacion edad de Trabajar</v>
          </cell>
          <cell r="C11">
            <v>7360066.7051409623</v>
          </cell>
          <cell r="E11">
            <v>3252829.9555460331</v>
          </cell>
          <cell r="G11">
            <v>4107236.7495955019</v>
          </cell>
          <cell r="I11">
            <v>891583.50599299232</v>
          </cell>
          <cell r="K11">
            <v>518008.68031984282</v>
          </cell>
          <cell r="M11">
            <v>2697644.563282602</v>
          </cell>
        </row>
        <row r="12">
          <cell r="B12" t="str">
            <v>Hombre</v>
          </cell>
          <cell r="C12">
            <v>3488015.0797783341</v>
          </cell>
          <cell r="E12">
            <v>1630250.9375468991</v>
          </cell>
          <cell r="G12">
            <v>1857764.1422315186</v>
          </cell>
          <cell r="I12">
            <v>406759.0415401975</v>
          </cell>
          <cell r="K12">
            <v>233583.94424307978</v>
          </cell>
          <cell r="M12">
            <v>1217421.1564482681</v>
          </cell>
        </row>
        <row r="13">
          <cell r="B13" t="str">
            <v>Mujer</v>
          </cell>
          <cell r="C13">
            <v>3872051.6253631278</v>
          </cell>
          <cell r="E13">
            <v>1622579.0179992318</v>
          </cell>
          <cell r="G13">
            <v>2249472.6073639798</v>
          </cell>
          <cell r="I13">
            <v>484824.46445281082</v>
          </cell>
          <cell r="K13">
            <v>284424.73607677536</v>
          </cell>
          <cell r="M13">
            <v>1480223.4068344273</v>
          </cell>
        </row>
        <row r="14">
          <cell r="A14" t="str">
            <v>Poblacion en edad de 5 a 17 años</v>
          </cell>
          <cell r="C14">
            <v>2462125.6169311488</v>
          </cell>
          <cell r="E14">
            <v>1216958.2382480397</v>
          </cell>
          <cell r="G14">
            <v>1245167.3786831996</v>
          </cell>
          <cell r="I14">
            <v>235095.89379021389</v>
          </cell>
          <cell r="K14">
            <v>145827.7901184278</v>
          </cell>
          <cell r="M14">
            <v>864243.69477456645</v>
          </cell>
        </row>
        <row r="15">
          <cell r="B15" t="str">
            <v>Hombre</v>
          </cell>
          <cell r="C15">
            <v>1266606.5209473565</v>
          </cell>
          <cell r="E15">
            <v>643865.84803763591</v>
          </cell>
          <cell r="G15">
            <v>622740.67290977237</v>
          </cell>
          <cell r="I15">
            <v>124148.25722838071</v>
          </cell>
          <cell r="K15">
            <v>74176.697986692408</v>
          </cell>
          <cell r="M15">
            <v>424415.71769469557</v>
          </cell>
        </row>
        <row r="16">
          <cell r="B16" t="str">
            <v>Mujer</v>
          </cell>
          <cell r="C16">
            <v>1195519.0959838287</v>
          </cell>
          <cell r="E16">
            <v>573092.39021044644</v>
          </cell>
          <cell r="G16">
            <v>622426.70577343134</v>
          </cell>
          <cell r="I16">
            <v>110947.63656183142</v>
          </cell>
          <cell r="K16">
            <v>71651.092131735117</v>
          </cell>
          <cell r="M16">
            <v>439827.97707986226</v>
          </cell>
        </row>
        <row r="17">
          <cell r="A17" t="str">
            <v>Trabajo infantil</v>
          </cell>
          <cell r="C17">
            <v>364765.14093798009</v>
          </cell>
          <cell r="E17">
            <v>243743.27729555313</v>
          </cell>
          <cell r="G17">
            <v>121021.86364242338</v>
          </cell>
          <cell r="I17">
            <v>14834.633516789479</v>
          </cell>
          <cell r="K17">
            <v>13787.040180828822</v>
          </cell>
          <cell r="M17">
            <v>92400.189944805257</v>
          </cell>
        </row>
        <row r="18">
          <cell r="C18">
            <v>268925.31831262255</v>
          </cell>
          <cell r="E18">
            <v>195474.11680817051</v>
          </cell>
          <cell r="G18">
            <v>73451.201504449651</v>
          </cell>
          <cell r="I18">
            <v>10997.457272966458</v>
          </cell>
          <cell r="K18">
            <v>8303.36171492828</v>
          </cell>
          <cell r="M18">
            <v>54150.382516554942</v>
          </cell>
        </row>
        <row r="19">
          <cell r="C19">
            <v>95839.82262535498</v>
          </cell>
          <cell r="E19">
            <v>48269.160487381007</v>
          </cell>
          <cell r="G19">
            <v>47570.662137974039</v>
          </cell>
          <cell r="I19">
            <v>3837.1762438230212</v>
          </cell>
          <cell r="K19">
            <v>5483.6784659005525</v>
          </cell>
          <cell r="M19">
            <v>38249.807428250453</v>
          </cell>
        </row>
        <row r="20">
          <cell r="A20" t="str">
            <v>Poblacion Economicamente Activa</v>
          </cell>
          <cell r="C20">
            <v>4220294.2098797988</v>
          </cell>
          <cell r="E20">
            <v>1860184.7596566216</v>
          </cell>
          <cell r="G20">
            <v>2360109.4502232559</v>
          </cell>
          <cell r="I20">
            <v>506709.22082906606</v>
          </cell>
          <cell r="K20">
            <v>299855.14993034856</v>
          </cell>
          <cell r="M20">
            <v>1553545.0794638831</v>
          </cell>
        </row>
        <row r="21">
          <cell r="B21" t="str">
            <v>Hombre</v>
          </cell>
          <cell r="C21">
            <v>2617848.1414016634</v>
          </cell>
          <cell r="E21">
            <v>1309436.8351288193</v>
          </cell>
          <cell r="G21">
            <v>1308411.3062729328</v>
          </cell>
          <cell r="I21">
            <v>271264.49283486267</v>
          </cell>
          <cell r="K21">
            <v>160445.16647075009</v>
          </cell>
          <cell r="M21">
            <v>876701.64696733665</v>
          </cell>
        </row>
        <row r="22">
          <cell r="B22" t="str">
            <v>Mujer</v>
          </cell>
          <cell r="C22">
            <v>1602446.0684781773</v>
          </cell>
          <cell r="E22">
            <v>550747.92452787969</v>
          </cell>
          <cell r="G22">
            <v>1051698.1439503608</v>
          </cell>
          <cell r="I22">
            <v>235444.72799419763</v>
          </cell>
          <cell r="K22">
            <v>139409.98345959763</v>
          </cell>
          <cell r="M22">
            <v>676843.43249656225</v>
          </cell>
        </row>
        <row r="23">
          <cell r="A23" t="str">
            <v>Ingreso Percapita de los Hogares</v>
          </cell>
          <cell r="D23">
            <v>3562.6627860023077</v>
          </cell>
          <cell r="F23">
            <v>1818.073121050051</v>
          </cell>
          <cell r="H23">
            <v>4899.3188955371643</v>
          </cell>
          <cell r="J23">
            <v>5937.6300012204856</v>
          </cell>
          <cell r="L23">
            <v>5686.5010743400471</v>
          </cell>
          <cell r="N23">
            <v>4437.1042917877685</v>
          </cell>
        </row>
        <row r="24">
          <cell r="A24" t="str">
            <v>Inactivos</v>
          </cell>
          <cell r="C24">
            <v>4060786.254290021</v>
          </cell>
          <cell r="E24">
            <v>1842603.2773598975</v>
          </cell>
          <cell r="G24">
            <v>2218182.9769302006</v>
          </cell>
          <cell r="I24">
            <v>471678.9228711006</v>
          </cell>
          <cell r="K24">
            <v>267731.5192957226</v>
          </cell>
          <cell r="M24">
            <v>1478772.5347634025</v>
          </cell>
        </row>
        <row r="25">
          <cell r="A25" t="str">
            <v>Asalariados</v>
          </cell>
          <cell r="C25">
            <v>1914338.7767351295</v>
          </cell>
          <cell r="E25">
            <v>674074.03125655896</v>
          </cell>
          <cell r="G25">
            <v>1240264.7454786371</v>
          </cell>
          <cell r="I25">
            <v>283547.12875408563</v>
          </cell>
          <cell r="K25">
            <v>172744.52101098828</v>
          </cell>
          <cell r="M25">
            <v>783973.09571356955</v>
          </cell>
        </row>
        <row r="26">
          <cell r="A26" t="str">
            <v>No Asalariados</v>
          </cell>
          <cell r="C26">
            <v>2065422.664125558</v>
          </cell>
          <cell r="E26">
            <v>1130553.2443424922</v>
          </cell>
          <cell r="G26">
            <v>934869.41978315054</v>
          </cell>
          <cell r="I26">
            <v>177115.97714909739</v>
          </cell>
          <cell r="K26">
            <v>105988.95255701094</v>
          </cell>
          <cell r="M26">
            <v>651764.49007703504</v>
          </cell>
        </row>
        <row r="27">
          <cell r="A27" t="str">
            <v>Desocupados</v>
          </cell>
          <cell r="C27">
            <v>240532.76901917811</v>
          </cell>
          <cell r="E27">
            <v>55557.484057661051</v>
          </cell>
          <cell r="G27">
            <v>184975.28496151572</v>
          </cell>
          <cell r="I27">
            <v>46046.11492587626</v>
          </cell>
          <cell r="K27">
            <v>21121.67636234883</v>
          </cell>
          <cell r="M27">
            <v>117807.4936732903</v>
          </cell>
        </row>
        <row r="28">
          <cell r="C28">
            <v>423257.05091736</v>
          </cell>
          <cell r="E28">
            <v>213343.29608793673</v>
          </cell>
          <cell r="G28">
            <v>209913.75482942007</v>
          </cell>
          <cell r="I28">
            <v>49222.342151624493</v>
          </cell>
          <cell r="K28">
            <v>22263.388598151476</v>
          </cell>
          <cell r="M28">
            <v>138428.0240796436</v>
          </cell>
        </row>
        <row r="29">
          <cell r="C29">
            <v>1988596.6460200604</v>
          </cell>
          <cell r="E29">
            <v>949783.64000069152</v>
          </cell>
          <cell r="G29">
            <v>1038813.0060194525</v>
          </cell>
          <cell r="I29">
            <v>190702.15140952385</v>
          </cell>
          <cell r="K29">
            <v>125000.19115014863</v>
          </cell>
          <cell r="M29">
            <v>723110.66345977539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 "/>
      <sheetName val="Cuadro04"/>
      <sheetName val="Cuadro 05"/>
      <sheetName val="Cuadro  06"/>
    </sheetNames>
    <sheetDataSet>
      <sheetData sheetId="0"/>
      <sheetData sheetId="1">
        <row r="26">
          <cell r="D26">
            <v>60.905361896904807</v>
          </cell>
          <cell r="F26">
            <v>38.403774107055341</v>
          </cell>
        </row>
        <row r="28">
          <cell r="D28">
            <v>59.411294225269643</v>
          </cell>
          <cell r="F28">
            <v>27.670570457110333</v>
          </cell>
        </row>
        <row r="29">
          <cell r="D29">
            <v>50.003563537880481</v>
          </cell>
          <cell r="F29">
            <v>19.371391917896013</v>
          </cell>
        </row>
        <row r="30">
          <cell r="D30">
            <v>48.260968401909658</v>
          </cell>
          <cell r="F30">
            <v>17.503978176858521</v>
          </cell>
        </row>
        <row r="31">
          <cell r="D31">
            <v>66.685131841347129</v>
          </cell>
          <cell r="F31">
            <v>34.179038333702167</v>
          </cell>
        </row>
        <row r="32">
          <cell r="D32">
            <v>62.851641537756109</v>
          </cell>
          <cell r="F32">
            <v>52.385614516021604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"/>
  <sheetViews>
    <sheetView workbookViewId="0">
      <selection activeCell="K15" sqref="K15"/>
    </sheetView>
  </sheetViews>
  <sheetFormatPr baseColWidth="10" defaultRowHeight="12.75" x14ac:dyDescent="0.2"/>
  <sheetData/>
  <phoneticPr fontId="0" type="noConversion"/>
  <printOptions horizontalCentered="1" verticalCentered="1"/>
  <pageMargins left="0.54" right="0" top="0" bottom="0" header="0" footer="0"/>
  <pageSetup paperSize="9" scale="9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J19" sqref="J19"/>
    </sheetView>
  </sheetViews>
  <sheetFormatPr baseColWidth="10" defaultRowHeight="12.75" x14ac:dyDescent="0.2"/>
  <cols>
    <col min="1" max="1" width="31.42578125" customWidth="1"/>
    <col min="2" max="2" width="12.42578125" customWidth="1"/>
    <col min="3" max="3" width="11.28515625" customWidth="1"/>
    <col min="4" max="4" width="10.28515625" customWidth="1"/>
    <col min="5" max="5" width="9.5703125" customWidth="1"/>
    <col min="6" max="6" width="9.42578125" bestFit="1" customWidth="1"/>
    <col min="7" max="7" width="10.28515625" bestFit="1" customWidth="1"/>
  </cols>
  <sheetData>
    <row r="1" spans="1:12" ht="36.75" customHeight="1" thickBot="1" x14ac:dyDescent="0.25">
      <c r="A1" s="129" t="s">
        <v>56</v>
      </c>
      <c r="B1" s="129"/>
      <c r="C1" s="129"/>
      <c r="D1" s="129"/>
      <c r="E1" s="129"/>
      <c r="F1" s="129"/>
      <c r="G1" s="129"/>
    </row>
    <row r="2" spans="1:12" x14ac:dyDescent="0.2">
      <c r="A2" s="126" t="s">
        <v>10</v>
      </c>
      <c r="B2" s="124" t="s">
        <v>5</v>
      </c>
      <c r="C2" s="124" t="s">
        <v>4</v>
      </c>
      <c r="D2" s="124" t="s">
        <v>3</v>
      </c>
      <c r="E2" s="124"/>
      <c r="F2" s="124"/>
      <c r="G2" s="125"/>
    </row>
    <row r="3" spans="1:12" ht="38.25" x14ac:dyDescent="0.2">
      <c r="A3" s="127"/>
      <c r="B3" s="122"/>
      <c r="C3" s="122"/>
      <c r="D3" s="30" t="s">
        <v>0</v>
      </c>
      <c r="E3" s="30" t="s">
        <v>6</v>
      </c>
      <c r="F3" s="30" t="s">
        <v>1</v>
      </c>
      <c r="G3" s="31" t="s">
        <v>2</v>
      </c>
    </row>
    <row r="4" spans="1:12" ht="6" customHeight="1" x14ac:dyDescent="0.2">
      <c r="A4" s="20"/>
      <c r="B4" s="24"/>
      <c r="C4" s="24"/>
      <c r="D4" s="24"/>
      <c r="E4" s="24"/>
      <c r="F4" s="24"/>
      <c r="G4" s="25"/>
    </row>
    <row r="5" spans="1:12" x14ac:dyDescent="0.2">
      <c r="A5" s="20" t="str">
        <f>[8]Resumen!A5</f>
        <v>Total Viviendas</v>
      </c>
      <c r="B5" s="102">
        <f>[8]Resumen!C5</f>
        <v>2188848.5156170842</v>
      </c>
      <c r="C5" s="102">
        <f>[8]Resumen!E5</f>
        <v>947482.06413639302</v>
      </c>
      <c r="D5" s="102">
        <f>[8]Resumen!G5</f>
        <v>1241366.451480773</v>
      </c>
      <c r="E5" s="102">
        <f>[8]Resumen!I5</f>
        <v>252262.20856521191</v>
      </c>
      <c r="F5" s="102">
        <f>[8]Resumen!K5</f>
        <v>159839.71301236999</v>
      </c>
      <c r="G5" s="103">
        <f>[8]Resumen!M5</f>
        <v>829264.52990319929</v>
      </c>
    </row>
    <row r="6" spans="1:12" x14ac:dyDescent="0.2">
      <c r="A6" s="20" t="str">
        <f>[8]Resumen!A6</f>
        <v>Total Hogares</v>
      </c>
      <c r="B6" s="119">
        <f>[8]Resumen!C6</f>
        <v>2207901.4509145152</v>
      </c>
      <c r="C6" s="102">
        <f>[8]Resumen!E6</f>
        <v>958062.91984587768</v>
      </c>
      <c r="D6" s="102">
        <f>[8]Resumen!G6</f>
        <v>1249838.5310687204</v>
      </c>
      <c r="E6" s="102">
        <f>[8]Resumen!I6</f>
        <v>254832.56585772507</v>
      </c>
      <c r="F6" s="102">
        <f>[8]Resumen!K6</f>
        <v>160185.68641715869</v>
      </c>
      <c r="G6" s="103">
        <f>[8]Resumen!M6</f>
        <v>834820.27879384428</v>
      </c>
    </row>
    <row r="7" spans="1:12" x14ac:dyDescent="0.2">
      <c r="A7" s="20" t="str">
        <f>"Poblacion "&amp;[8]Resumen!A7</f>
        <v>Poblacion Total</v>
      </c>
      <c r="B7" s="119">
        <f>[8]Resumen!C7</f>
        <v>9151939.9999886062</v>
      </c>
      <c r="C7" s="61">
        <f>[8]Resumen!E7</f>
        <v>4138616.9999865573</v>
      </c>
      <c r="D7" s="61">
        <f>[8]Resumen!G7</f>
        <v>5013323.0000025947</v>
      </c>
      <c r="E7" s="61">
        <f>[8]Resumen!I7</f>
        <v>1048026.4666323011</v>
      </c>
      <c r="F7" s="61">
        <f>[8]Resumen!K7</f>
        <v>613497.34004151355</v>
      </c>
      <c r="G7" s="62">
        <f>[8]Resumen!M7</f>
        <v>3351799.1933284686</v>
      </c>
    </row>
    <row r="8" spans="1:12" x14ac:dyDescent="0.2">
      <c r="A8" s="23" t="str">
        <f>[8]Resumen!A8</f>
        <v>Hombre</v>
      </c>
      <c r="B8" s="61">
        <f>[8]Resumen!C8</f>
        <v>4416020.3769856077</v>
      </c>
      <c r="C8" s="61">
        <f>[8]Resumen!E8</f>
        <v>2090757.9083953239</v>
      </c>
      <c r="D8" s="61">
        <f>[8]Resumen!G8</f>
        <v>2325262.4685903876</v>
      </c>
      <c r="E8" s="61">
        <f>[8]Resumen!I8</f>
        <v>487431.54113521735</v>
      </c>
      <c r="F8" s="61">
        <f>[8]Resumen!K8</f>
        <v>282296.99963732471</v>
      </c>
      <c r="G8" s="62">
        <f>[8]Resumen!M8</f>
        <v>1555533.9278178746</v>
      </c>
    </row>
    <row r="9" spans="1:12" x14ac:dyDescent="0.2">
      <c r="A9" s="23" t="str">
        <f>[8]Resumen!A9</f>
        <v>Mujer</v>
      </c>
      <c r="B9" s="61">
        <f>[8]Resumen!C9</f>
        <v>4735919.6230031513</v>
      </c>
      <c r="C9" s="61">
        <f>[8]Resumen!E9</f>
        <v>2047859.0915913093</v>
      </c>
      <c r="D9" s="61">
        <f>[8]Resumen!G9</f>
        <v>2688060.5314119793</v>
      </c>
      <c r="E9" s="61">
        <f>[8]Resumen!I9</f>
        <v>560594.92549710802</v>
      </c>
      <c r="F9" s="61">
        <f>[8]Resumen!K9</f>
        <v>331200.34040420194</v>
      </c>
      <c r="G9" s="62">
        <f>[8]Resumen!M9</f>
        <v>1796265.2655107221</v>
      </c>
      <c r="L9" s="118"/>
    </row>
    <row r="10" spans="1:12" x14ac:dyDescent="0.2">
      <c r="A10" s="20" t="str">
        <f>[8]Resumen!A10</f>
        <v>Personas por Hogar</v>
      </c>
      <c r="B10" s="61">
        <f>[8]Resumen!D10</f>
        <v>4.1525365094992068</v>
      </c>
      <c r="C10" s="61">
        <f>[8]Resumen!F10</f>
        <v>4.329824561403508</v>
      </c>
      <c r="D10" s="24">
        <f>[8]Resumen!H10</f>
        <v>4.0172201013872817</v>
      </c>
      <c r="E10" s="24">
        <f>[8]Resumen!J10</f>
        <v>4.1224890829694276</v>
      </c>
      <c r="F10" s="24">
        <f>[8]Resumen!L10</f>
        <v>3.8306277056277063</v>
      </c>
      <c r="G10" s="25">
        <f>[8]Resumen!N10</f>
        <v>4.0211627386077033</v>
      </c>
    </row>
    <row r="11" spans="1:12" x14ac:dyDescent="0.2">
      <c r="A11" s="71"/>
      <c r="B11" s="90"/>
      <c r="C11" s="90"/>
      <c r="D11" s="73"/>
      <c r="E11" s="73"/>
      <c r="F11" s="73"/>
      <c r="G11" s="74"/>
    </row>
    <row r="12" spans="1:12" x14ac:dyDescent="0.2">
      <c r="A12" s="20" t="str">
        <f>[8]Resumen!A11</f>
        <v>Poblacion edad de Trabajar</v>
      </c>
      <c r="B12" s="24">
        <f>[8]Resumen!C11</f>
        <v>7360066.7051409623</v>
      </c>
      <c r="C12" s="24">
        <f>[8]Resumen!E11</f>
        <v>3252829.9555460331</v>
      </c>
      <c r="D12" s="24">
        <f>[8]Resumen!G11</f>
        <v>4107236.7495955019</v>
      </c>
      <c r="E12" s="24">
        <f>[8]Resumen!I11</f>
        <v>891583.50599299232</v>
      </c>
      <c r="F12" s="24">
        <f>[8]Resumen!K11</f>
        <v>518008.68031984282</v>
      </c>
      <c r="G12" s="25">
        <f>[8]Resumen!M11</f>
        <v>2697644.563282602</v>
      </c>
    </row>
    <row r="13" spans="1:12" x14ac:dyDescent="0.2">
      <c r="A13" s="23" t="str">
        <f>[8]Resumen!B12</f>
        <v>Hombre</v>
      </c>
      <c r="B13" s="24">
        <f>[8]Resumen!C12</f>
        <v>3488015.0797783341</v>
      </c>
      <c r="C13" s="24">
        <f>[8]Resumen!E12</f>
        <v>1630250.9375468991</v>
      </c>
      <c r="D13" s="24">
        <f>[8]Resumen!G12</f>
        <v>1857764.1422315186</v>
      </c>
      <c r="E13" s="24">
        <f>[8]Resumen!I12</f>
        <v>406759.0415401975</v>
      </c>
      <c r="F13" s="24">
        <f>[8]Resumen!K12</f>
        <v>233583.94424307978</v>
      </c>
      <c r="G13" s="25">
        <f>[8]Resumen!M12</f>
        <v>1217421.1564482681</v>
      </c>
    </row>
    <row r="14" spans="1:12" x14ac:dyDescent="0.2">
      <c r="A14" s="23" t="str">
        <f>[8]Resumen!B13</f>
        <v>Mujer</v>
      </c>
      <c r="B14" s="24">
        <f>[8]Resumen!C13</f>
        <v>3872051.6253631278</v>
      </c>
      <c r="C14" s="24">
        <f>[8]Resumen!E13</f>
        <v>1622579.0179992318</v>
      </c>
      <c r="D14" s="24">
        <f>[8]Resumen!G13</f>
        <v>2249472.6073639798</v>
      </c>
      <c r="E14" s="24">
        <f>[8]Resumen!I13</f>
        <v>484824.46445281082</v>
      </c>
      <c r="F14" s="24">
        <f>[8]Resumen!K13</f>
        <v>284424.73607677536</v>
      </c>
      <c r="G14" s="25">
        <f>[8]Resumen!M13</f>
        <v>1480223.4068344273</v>
      </c>
    </row>
    <row r="15" spans="1:12" x14ac:dyDescent="0.2">
      <c r="A15" s="23"/>
      <c r="B15" s="24"/>
      <c r="C15" s="24"/>
      <c r="D15" s="24"/>
      <c r="E15" s="24"/>
      <c r="F15" s="24"/>
      <c r="G15" s="25"/>
    </row>
    <row r="16" spans="1:12" x14ac:dyDescent="0.2">
      <c r="A16" s="20" t="str">
        <f>[8]Resumen!A14</f>
        <v>Poblacion en edad de 5 a 17 años</v>
      </c>
      <c r="B16" s="63">
        <f>[8]Resumen!C14</f>
        <v>2462125.6169311488</v>
      </c>
      <c r="C16" s="24">
        <f>[8]Resumen!E14</f>
        <v>1216958.2382480397</v>
      </c>
      <c r="D16" s="24">
        <f>[8]Resumen!G14</f>
        <v>1245167.3786831996</v>
      </c>
      <c r="E16" s="24">
        <f>[8]Resumen!I14</f>
        <v>235095.89379021389</v>
      </c>
      <c r="F16" s="24">
        <f>[8]Resumen!K14</f>
        <v>145827.7901184278</v>
      </c>
      <c r="G16" s="25">
        <f>[8]Resumen!M14</f>
        <v>864243.69477456645</v>
      </c>
    </row>
    <row r="17" spans="1:7" x14ac:dyDescent="0.2">
      <c r="A17" s="23" t="str">
        <f>[8]Resumen!B15</f>
        <v>Hombre</v>
      </c>
      <c r="B17" s="24">
        <f>[8]Resumen!C15</f>
        <v>1266606.5209473565</v>
      </c>
      <c r="C17" s="24">
        <f>[8]Resumen!E15</f>
        <v>643865.84803763591</v>
      </c>
      <c r="D17" s="24">
        <f>[8]Resumen!G15</f>
        <v>622740.67290977237</v>
      </c>
      <c r="E17" s="24">
        <f>[8]Resumen!I15</f>
        <v>124148.25722838071</v>
      </c>
      <c r="F17" s="24">
        <f>[8]Resumen!K15</f>
        <v>74176.697986692408</v>
      </c>
      <c r="G17" s="25">
        <f>[8]Resumen!M15</f>
        <v>424415.71769469557</v>
      </c>
    </row>
    <row r="18" spans="1:7" x14ac:dyDescent="0.2">
      <c r="A18" s="23" t="str">
        <f>[8]Resumen!B16</f>
        <v>Mujer</v>
      </c>
      <c r="B18" s="24">
        <f>[8]Resumen!C16</f>
        <v>1195519.0959838287</v>
      </c>
      <c r="C18" s="24">
        <f>[8]Resumen!E16</f>
        <v>573092.39021044644</v>
      </c>
      <c r="D18" s="24">
        <f>[8]Resumen!G16</f>
        <v>622426.70577343134</v>
      </c>
      <c r="E18" s="24">
        <f>[8]Resumen!I16</f>
        <v>110947.63656183142</v>
      </c>
      <c r="F18" s="24">
        <f>[8]Resumen!K16</f>
        <v>71651.092131735117</v>
      </c>
      <c r="G18" s="25">
        <f>[8]Resumen!M16</f>
        <v>439827.97707986226</v>
      </c>
    </row>
    <row r="19" spans="1:7" x14ac:dyDescent="0.2">
      <c r="A19" s="23"/>
      <c r="B19" s="24"/>
      <c r="C19" s="24"/>
      <c r="D19" s="24"/>
      <c r="E19" s="24"/>
      <c r="F19" s="24"/>
      <c r="G19" s="25"/>
    </row>
    <row r="20" spans="1:7" x14ac:dyDescent="0.2">
      <c r="A20" s="20" t="str">
        <f>[8]Resumen!A17</f>
        <v>Trabajo infantil</v>
      </c>
      <c r="B20" s="24">
        <f>[8]Resumen!C17</f>
        <v>364765.14093798009</v>
      </c>
      <c r="C20" s="24">
        <f>[8]Resumen!E17</f>
        <v>243743.27729555313</v>
      </c>
      <c r="D20" s="24">
        <f>[8]Resumen!G17</f>
        <v>121021.86364242338</v>
      </c>
      <c r="E20" s="24">
        <f>[8]Resumen!I17</f>
        <v>14834.633516789479</v>
      </c>
      <c r="F20" s="24">
        <f>[8]Resumen!K17</f>
        <v>13787.040180828822</v>
      </c>
      <c r="G20" s="25">
        <f>[8]Resumen!M17</f>
        <v>92400.189944805257</v>
      </c>
    </row>
    <row r="21" spans="1:7" x14ac:dyDescent="0.2">
      <c r="A21" s="23" t="s">
        <v>14</v>
      </c>
      <c r="B21" s="24">
        <f>[8]Resumen!C18</f>
        <v>268925.31831262255</v>
      </c>
      <c r="C21" s="24">
        <f>[8]Resumen!E18</f>
        <v>195474.11680817051</v>
      </c>
      <c r="D21" s="24">
        <f>[8]Resumen!G18</f>
        <v>73451.201504449651</v>
      </c>
      <c r="E21" s="24">
        <f>[8]Resumen!I18</f>
        <v>10997.457272966458</v>
      </c>
      <c r="F21" s="24">
        <f>[8]Resumen!K18</f>
        <v>8303.36171492828</v>
      </c>
      <c r="G21" s="25">
        <f>[8]Resumen!M18</f>
        <v>54150.382516554942</v>
      </c>
    </row>
    <row r="22" spans="1:7" x14ac:dyDescent="0.2">
      <c r="A22" s="23" t="s">
        <v>15</v>
      </c>
      <c r="B22" s="24">
        <f>[8]Resumen!C19</f>
        <v>95839.82262535498</v>
      </c>
      <c r="C22" s="24">
        <f>[8]Resumen!E19</f>
        <v>48269.160487381007</v>
      </c>
      <c r="D22" s="24">
        <f>[8]Resumen!G19</f>
        <v>47570.662137974039</v>
      </c>
      <c r="E22" s="24">
        <f>[8]Resumen!I19</f>
        <v>3837.1762438230212</v>
      </c>
      <c r="F22" s="24">
        <f>[8]Resumen!K19</f>
        <v>5483.6784659005525</v>
      </c>
      <c r="G22" s="25">
        <f>[8]Resumen!M19</f>
        <v>38249.807428250453</v>
      </c>
    </row>
    <row r="23" spans="1:7" x14ac:dyDescent="0.2">
      <c r="A23" s="75"/>
      <c r="B23" s="73"/>
      <c r="C23" s="73"/>
      <c r="D23" s="73"/>
      <c r="E23" s="73"/>
      <c r="F23" s="73"/>
      <c r="G23" s="74"/>
    </row>
    <row r="24" spans="1:7" x14ac:dyDescent="0.2">
      <c r="A24" s="20" t="str">
        <f>[8]Resumen!A20</f>
        <v>Poblacion Economicamente Activa</v>
      </c>
      <c r="B24" s="24">
        <f>[8]Resumen!C20</f>
        <v>4220294.2098797988</v>
      </c>
      <c r="C24" s="24">
        <f>[8]Resumen!E20</f>
        <v>1860184.7596566216</v>
      </c>
      <c r="D24" s="24">
        <f>[8]Resumen!G20</f>
        <v>2360109.4502232559</v>
      </c>
      <c r="E24" s="24">
        <f>[8]Resumen!I20</f>
        <v>506709.22082906606</v>
      </c>
      <c r="F24" s="24">
        <f>[8]Resumen!K20</f>
        <v>299855.14993034856</v>
      </c>
      <c r="G24" s="25">
        <f>[8]Resumen!M20</f>
        <v>1553545.0794638831</v>
      </c>
    </row>
    <row r="25" spans="1:7" x14ac:dyDescent="0.2">
      <c r="A25" s="23" t="str">
        <f>[8]Resumen!B21</f>
        <v>Hombre</v>
      </c>
      <c r="B25" s="24">
        <f>[8]Resumen!C21</f>
        <v>2617848.1414016634</v>
      </c>
      <c r="C25" s="24">
        <f>[8]Resumen!E21</f>
        <v>1309436.8351288193</v>
      </c>
      <c r="D25" s="24">
        <f>[8]Resumen!G21</f>
        <v>1308411.3062729328</v>
      </c>
      <c r="E25" s="24">
        <f>[8]Resumen!I21</f>
        <v>271264.49283486267</v>
      </c>
      <c r="F25" s="24">
        <f>[8]Resumen!K21</f>
        <v>160445.16647075009</v>
      </c>
      <c r="G25" s="25">
        <f>[8]Resumen!M21</f>
        <v>876701.64696733665</v>
      </c>
    </row>
    <row r="26" spans="1:7" x14ac:dyDescent="0.2">
      <c r="A26" s="23" t="str">
        <f>[8]Resumen!B22</f>
        <v>Mujer</v>
      </c>
      <c r="B26" s="24">
        <f>[8]Resumen!C22</f>
        <v>1602446.0684781773</v>
      </c>
      <c r="C26" s="24">
        <f>[8]Resumen!E22</f>
        <v>550747.92452787969</v>
      </c>
      <c r="D26" s="24">
        <f>[8]Resumen!G22</f>
        <v>1051698.1439503608</v>
      </c>
      <c r="E26" s="24">
        <f>[8]Resumen!I22</f>
        <v>235444.72799419763</v>
      </c>
      <c r="F26" s="24">
        <f>[8]Resumen!K22</f>
        <v>139409.98345959763</v>
      </c>
      <c r="G26" s="25">
        <f>[8]Resumen!M22</f>
        <v>676843.43249656225</v>
      </c>
    </row>
    <row r="27" spans="1:7" x14ac:dyDescent="0.2">
      <c r="A27" s="23"/>
      <c r="B27" s="24"/>
      <c r="C27" s="24"/>
      <c r="D27" s="24"/>
      <c r="E27" s="24"/>
      <c r="F27" s="24"/>
      <c r="G27" s="25"/>
    </row>
    <row r="28" spans="1:7" x14ac:dyDescent="0.2">
      <c r="A28" s="20" t="str">
        <f>[8]Resumen!A23</f>
        <v>Ingreso Percapita de los Hogares</v>
      </c>
      <c r="B28" s="24">
        <f>[8]Resumen!D23</f>
        <v>3562.6627860023077</v>
      </c>
      <c r="C28" s="24">
        <f>[8]Resumen!F23</f>
        <v>1818.073121050051</v>
      </c>
      <c r="D28" s="24">
        <f>[8]Resumen!H23</f>
        <v>4899.3188955371643</v>
      </c>
      <c r="E28" s="24">
        <f>[8]Resumen!J23</f>
        <v>5937.6300012204856</v>
      </c>
      <c r="F28" s="24">
        <f>[8]Resumen!L23</f>
        <v>5686.5010743400471</v>
      </c>
      <c r="G28" s="25">
        <f>[8]Resumen!N23</f>
        <v>4437.1042917877685</v>
      </c>
    </row>
    <row r="29" spans="1:7" x14ac:dyDescent="0.2">
      <c r="A29" s="71"/>
      <c r="B29" s="73"/>
      <c r="C29" s="73"/>
      <c r="D29" s="73"/>
      <c r="E29" s="73"/>
      <c r="F29" s="73"/>
      <c r="G29" s="74"/>
    </row>
    <row r="30" spans="1:7" x14ac:dyDescent="0.2">
      <c r="A30" s="20" t="s">
        <v>20</v>
      </c>
      <c r="B30" s="24">
        <f>[11]Cuadro01!D26</f>
        <v>59.296593829549295</v>
      </c>
      <c r="C30" s="24">
        <f>[11]Cuadro01!D32</f>
        <v>68.230007723093323</v>
      </c>
      <c r="D30" s="24">
        <f>[11]Cuadro01!D28</f>
        <v>52.452060413071052</v>
      </c>
      <c r="E30" s="24">
        <f>[11]Cuadro01!D29</f>
        <v>43.836660063994728</v>
      </c>
      <c r="F30" s="24">
        <f>[11]Cuadro01!D30</f>
        <v>43.760073681786579</v>
      </c>
      <c r="G30" s="25">
        <f>[11]Cuadro01!D31</f>
        <v>56.694445711454499</v>
      </c>
    </row>
    <row r="31" spans="1:7" x14ac:dyDescent="0.2">
      <c r="A31" s="20" t="s">
        <v>21</v>
      </c>
      <c r="B31" s="24">
        <f>[11]Cuadro01!F26</f>
        <v>36.712184640701935</v>
      </c>
      <c r="C31" s="24">
        <f>[11]Cuadro01!F32</f>
        <v>57.178965105667935</v>
      </c>
      <c r="D31" s="24">
        <f>[11]Cuadro01!F28</f>
        <v>21.031106332954405</v>
      </c>
      <c r="E31" s="24">
        <f>[11]Cuadro01!F29</f>
        <v>13.598963888465388</v>
      </c>
      <c r="F31" s="24">
        <f>[11]Cuadro01!F30</f>
        <v>14.690306239926304</v>
      </c>
      <c r="G31" s="25">
        <f>[11]Cuadro01!F31</f>
        <v>24.472698405407709</v>
      </c>
    </row>
    <row r="32" spans="1:7" x14ac:dyDescent="0.2">
      <c r="A32" s="71"/>
      <c r="B32" s="73"/>
      <c r="C32" s="73"/>
      <c r="D32" s="73"/>
      <c r="E32" s="73"/>
      <c r="F32" s="73"/>
      <c r="G32" s="74"/>
    </row>
    <row r="33" spans="1:10" x14ac:dyDescent="0.2">
      <c r="A33" s="20" t="s">
        <v>11</v>
      </c>
      <c r="B33" s="24">
        <f t="shared" ref="B33:G35" si="0">+B24/B12*100</f>
        <v>57.340434250846513</v>
      </c>
      <c r="C33" s="24">
        <f t="shared" si="0"/>
        <v>57.1866585428184</v>
      </c>
      <c r="D33" s="24">
        <f t="shared" si="0"/>
        <v>57.462220809542799</v>
      </c>
      <c r="E33" s="24">
        <f t="shared" si="0"/>
        <v>56.832502779952584</v>
      </c>
      <c r="F33" s="24">
        <f t="shared" si="0"/>
        <v>57.886124561697294</v>
      </c>
      <c r="G33" s="25">
        <f t="shared" si="0"/>
        <v>57.588946320395415</v>
      </c>
    </row>
    <row r="34" spans="1:10" x14ac:dyDescent="0.2">
      <c r="A34" s="20" t="s">
        <v>12</v>
      </c>
      <c r="B34" s="24">
        <f t="shared" si="0"/>
        <v>75.052661227830171</v>
      </c>
      <c r="C34" s="24">
        <f t="shared" si="0"/>
        <v>80.321182768290811</v>
      </c>
      <c r="D34" s="24">
        <f t="shared" si="0"/>
        <v>70.429355187213844</v>
      </c>
      <c r="E34" s="24">
        <f t="shared" si="0"/>
        <v>66.689234935680048</v>
      </c>
      <c r="F34" s="24">
        <f t="shared" si="0"/>
        <v>68.688439606012636</v>
      </c>
      <c r="G34" s="25">
        <f t="shared" si="0"/>
        <v>72.013012286154606</v>
      </c>
    </row>
    <row r="35" spans="1:10" x14ac:dyDescent="0.2">
      <c r="A35" s="20" t="s">
        <v>13</v>
      </c>
      <c r="B35" s="24">
        <f t="shared" si="0"/>
        <v>41.384935520530334</v>
      </c>
      <c r="C35" s="24">
        <f t="shared" si="0"/>
        <v>33.94274906913288</v>
      </c>
      <c r="D35" s="24">
        <f t="shared" si="0"/>
        <v>46.753098504399304</v>
      </c>
      <c r="E35" s="24">
        <f t="shared" si="0"/>
        <v>48.562881054265375</v>
      </c>
      <c r="F35" s="24">
        <f t="shared" si="0"/>
        <v>49.014718404086487</v>
      </c>
      <c r="G35" s="25">
        <f t="shared" si="0"/>
        <v>45.725762028317369</v>
      </c>
    </row>
    <row r="36" spans="1:10" x14ac:dyDescent="0.2">
      <c r="A36" s="71"/>
      <c r="B36" s="73"/>
      <c r="C36" s="73"/>
      <c r="D36" s="73"/>
      <c r="E36" s="73"/>
      <c r="F36" s="73"/>
      <c r="G36" s="74"/>
    </row>
    <row r="37" spans="1:10" x14ac:dyDescent="0.2">
      <c r="A37" s="20" t="str">
        <f>[8]Resumen!A24</f>
        <v>Inactivos</v>
      </c>
      <c r="B37" s="61">
        <f>[8]Resumen!C24</f>
        <v>4060786.254290021</v>
      </c>
      <c r="C37" s="61">
        <f>[8]Resumen!E24</f>
        <v>1842603.2773598975</v>
      </c>
      <c r="D37" s="61">
        <f>[8]Resumen!G24</f>
        <v>2218182.9769302006</v>
      </c>
      <c r="E37" s="61">
        <f>[8]Resumen!I24</f>
        <v>471678.9228711006</v>
      </c>
      <c r="F37" s="61">
        <f>[8]Resumen!K24</f>
        <v>267731.5192957226</v>
      </c>
      <c r="G37" s="62">
        <f>[8]Resumen!M24</f>
        <v>1478772.5347634025</v>
      </c>
    </row>
    <row r="38" spans="1:10" x14ac:dyDescent="0.2">
      <c r="A38" s="20"/>
      <c r="B38" s="61"/>
      <c r="C38" s="61"/>
      <c r="D38" s="61"/>
      <c r="E38" s="61"/>
      <c r="F38" s="61"/>
      <c r="G38" s="62"/>
    </row>
    <row r="39" spans="1:10" x14ac:dyDescent="0.2">
      <c r="A39" s="20" t="s">
        <v>7</v>
      </c>
      <c r="B39" s="61">
        <f t="shared" ref="B39:G39" si="1">+B40+B41</f>
        <v>3979761.4408606878</v>
      </c>
      <c r="C39" s="61">
        <f t="shared" si="1"/>
        <v>1804627.2755990513</v>
      </c>
      <c r="D39" s="61">
        <f t="shared" si="1"/>
        <v>2175134.1652617874</v>
      </c>
      <c r="E39" s="61">
        <f t="shared" si="1"/>
        <v>460663.10590318299</v>
      </c>
      <c r="F39" s="61">
        <f t="shared" si="1"/>
        <v>278733.4735679992</v>
      </c>
      <c r="G39" s="62">
        <f t="shared" si="1"/>
        <v>1435737.5857906046</v>
      </c>
    </row>
    <row r="40" spans="1:10" x14ac:dyDescent="0.2">
      <c r="A40" s="23" t="str">
        <f>[8]Resumen!A25</f>
        <v>Asalariados</v>
      </c>
      <c r="B40" s="61">
        <f>[8]Resumen!C25</f>
        <v>1914338.7767351295</v>
      </c>
      <c r="C40" s="61">
        <f>[8]Resumen!E25</f>
        <v>674074.03125655896</v>
      </c>
      <c r="D40" s="61">
        <f>[8]Resumen!G25</f>
        <v>1240264.7454786371</v>
      </c>
      <c r="E40" s="61">
        <f>[8]Resumen!I25</f>
        <v>283547.12875408563</v>
      </c>
      <c r="F40" s="61">
        <f>[8]Resumen!K25</f>
        <v>172744.52101098828</v>
      </c>
      <c r="G40" s="62">
        <f>[8]Resumen!M25</f>
        <v>783973.09571356955</v>
      </c>
    </row>
    <row r="41" spans="1:10" x14ac:dyDescent="0.2">
      <c r="A41" s="23" t="str">
        <f>[8]Resumen!A26</f>
        <v>No Asalariados</v>
      </c>
      <c r="B41" s="61">
        <f>[8]Resumen!C26</f>
        <v>2065422.664125558</v>
      </c>
      <c r="C41" s="61">
        <f>[8]Resumen!E26</f>
        <v>1130553.2443424922</v>
      </c>
      <c r="D41" s="61">
        <f>[8]Resumen!G26</f>
        <v>934869.41978315054</v>
      </c>
      <c r="E41" s="61">
        <f>[8]Resumen!I26</f>
        <v>177115.97714909739</v>
      </c>
      <c r="F41" s="61">
        <f>[8]Resumen!K26</f>
        <v>105988.95255701094</v>
      </c>
      <c r="G41" s="62">
        <f>[8]Resumen!M26</f>
        <v>651764.49007703504</v>
      </c>
    </row>
    <row r="42" spans="1:10" ht="6" customHeight="1" x14ac:dyDescent="0.2">
      <c r="A42" s="75"/>
      <c r="B42" s="90"/>
      <c r="C42" s="90"/>
      <c r="D42" s="90"/>
      <c r="E42" s="90"/>
      <c r="F42" s="90"/>
      <c r="G42" s="91"/>
    </row>
    <row r="43" spans="1:10" x14ac:dyDescent="0.2">
      <c r="A43" s="20" t="str">
        <f>[8]Resumen!A27</f>
        <v>Desocupados</v>
      </c>
      <c r="B43" s="61">
        <f>[8]Resumen!C27</f>
        <v>240532.76901917811</v>
      </c>
      <c r="C43" s="61">
        <f>[8]Resumen!E27</f>
        <v>55557.484057661051</v>
      </c>
      <c r="D43" s="61">
        <f>[8]Resumen!G27</f>
        <v>184975.28496151572</v>
      </c>
      <c r="E43" s="61">
        <f>[8]Resumen!I27</f>
        <v>46046.11492587626</v>
      </c>
      <c r="F43" s="61">
        <f>[8]Resumen!K27</f>
        <v>21121.67636234883</v>
      </c>
      <c r="G43" s="62">
        <f>[8]Resumen!M27</f>
        <v>117807.4936732903</v>
      </c>
    </row>
    <row r="44" spans="1:10" ht="6" customHeight="1" x14ac:dyDescent="0.2">
      <c r="A44" s="71"/>
      <c r="B44" s="73"/>
      <c r="C44" s="73"/>
      <c r="D44" s="73"/>
      <c r="E44" s="73"/>
      <c r="F44" s="73"/>
      <c r="G44" s="74"/>
    </row>
    <row r="45" spans="1:10" x14ac:dyDescent="0.2">
      <c r="A45" s="20" t="s">
        <v>18</v>
      </c>
      <c r="B45" s="61">
        <f t="shared" ref="B45:G45" si="2">+B43/B24*100</f>
        <v>5.6994312969007179</v>
      </c>
      <c r="C45" s="61">
        <f t="shared" si="2"/>
        <v>2.9866648336542987</v>
      </c>
      <c r="D45" s="61">
        <f t="shared" si="2"/>
        <v>7.8375723186913158</v>
      </c>
      <c r="E45" s="61">
        <f t="shared" si="2"/>
        <v>9.0872857712233177</v>
      </c>
      <c r="F45" s="61">
        <f t="shared" si="2"/>
        <v>7.0439598476981464</v>
      </c>
      <c r="G45" s="62">
        <f t="shared" si="2"/>
        <v>7.5831396996825351</v>
      </c>
    </row>
    <row r="46" spans="1:10" x14ac:dyDescent="0.2">
      <c r="A46" s="20" t="s">
        <v>8</v>
      </c>
      <c r="B46" s="61">
        <f>[8]Resumen!C28/B$39*100</f>
        <v>10.635236739864082</v>
      </c>
      <c r="C46" s="61">
        <f>[8]Resumen!E28/C$39*100</f>
        <v>11.822014383392094</v>
      </c>
      <c r="D46" s="61">
        <f>[8]Resumen!G28/D$39*100</f>
        <v>9.6506118188877785</v>
      </c>
      <c r="E46" s="61">
        <f>[8]Resumen!I28/E$39*100</f>
        <v>10.685106213383081</v>
      </c>
      <c r="F46" s="61">
        <f>[8]Resumen!K28/F$39*100</f>
        <v>7.9873394153788819</v>
      </c>
      <c r="G46" s="62">
        <f>[8]Resumen!M28/G$39*100</f>
        <v>9.6415964483799943</v>
      </c>
      <c r="I46" s="1"/>
      <c r="J46" s="1"/>
    </row>
    <row r="47" spans="1:10" x14ac:dyDescent="0.2">
      <c r="A47" s="105" t="s">
        <v>9</v>
      </c>
      <c r="B47" s="102">
        <f>[8]Resumen!C29/B$39*100</f>
        <v>49.967734889908236</v>
      </c>
      <c r="C47" s="102">
        <f>[8]Resumen!E29/C$39*100</f>
        <v>52.630460197683092</v>
      </c>
      <c r="D47" s="102">
        <f>[8]Resumen!G29/D$39*100</f>
        <v>47.758571522158341</v>
      </c>
      <c r="E47" s="102">
        <f>[8]Resumen!I29/E$39*100</f>
        <v>41.397313777848645</v>
      </c>
      <c r="F47" s="102">
        <f>[8]Resumen!K29/F$39*100</f>
        <v>44.845776702041448</v>
      </c>
      <c r="G47" s="103">
        <f>[8]Resumen!M29/G$39*100</f>
        <v>50.365099487284546</v>
      </c>
      <c r="I47" s="1"/>
      <c r="J47" s="1"/>
    </row>
    <row r="48" spans="1:10" ht="13.5" thickBot="1" x14ac:dyDescent="0.25">
      <c r="A48" s="64"/>
      <c r="B48" s="65"/>
      <c r="C48" s="65"/>
      <c r="D48" s="65"/>
      <c r="E48" s="65"/>
      <c r="F48" s="65"/>
      <c r="G48" s="66"/>
    </row>
    <row r="49" spans="1:7" x14ac:dyDescent="0.2">
      <c r="A49" s="104" t="s">
        <v>55</v>
      </c>
      <c r="B49" s="5"/>
      <c r="C49" s="5"/>
      <c r="D49" s="5"/>
      <c r="E49" s="5"/>
      <c r="F49" s="5"/>
      <c r="G49" s="5"/>
    </row>
  </sheetData>
  <mergeCells count="5">
    <mergeCell ref="D2:G2"/>
    <mergeCell ref="B2:B3"/>
    <mergeCell ref="C2:C3"/>
    <mergeCell ref="A2:A3"/>
    <mergeCell ref="A1:G1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J22" sqref="J22"/>
    </sheetView>
  </sheetViews>
  <sheetFormatPr baseColWidth="10" defaultRowHeight="12.75" x14ac:dyDescent="0.2"/>
  <cols>
    <col min="1" max="1" width="31.42578125" customWidth="1"/>
    <col min="2" max="2" width="12.42578125" customWidth="1"/>
    <col min="3" max="3" width="11.28515625" customWidth="1"/>
    <col min="4" max="4" width="10.28515625" customWidth="1"/>
    <col min="5" max="5" width="9.5703125" customWidth="1"/>
    <col min="6" max="6" width="9.42578125" bestFit="1" customWidth="1"/>
    <col min="7" max="7" width="10.28515625" bestFit="1" customWidth="1"/>
    <col min="9" max="9" width="12.85546875" bestFit="1" customWidth="1"/>
    <col min="10" max="10" width="14.85546875" bestFit="1" customWidth="1"/>
  </cols>
  <sheetData>
    <row r="1" spans="1:10" ht="15.75" thickBot="1" x14ac:dyDescent="0.25">
      <c r="A1" s="129" t="s">
        <v>59</v>
      </c>
      <c r="B1" s="129"/>
      <c r="C1" s="129"/>
      <c r="D1" s="129"/>
      <c r="E1" s="129"/>
      <c r="F1" s="129"/>
      <c r="G1" s="129"/>
    </row>
    <row r="2" spans="1:10" x14ac:dyDescent="0.2">
      <c r="A2" s="126" t="s">
        <v>10</v>
      </c>
      <c r="B2" s="124" t="s">
        <v>5</v>
      </c>
      <c r="C2" s="124" t="s">
        <v>4</v>
      </c>
      <c r="D2" s="124" t="s">
        <v>3</v>
      </c>
      <c r="E2" s="124"/>
      <c r="F2" s="124"/>
      <c r="G2" s="125"/>
    </row>
    <row r="3" spans="1:10" ht="38.25" x14ac:dyDescent="0.2">
      <c r="A3" s="127"/>
      <c r="B3" s="122"/>
      <c r="C3" s="122"/>
      <c r="D3" s="30" t="s">
        <v>0</v>
      </c>
      <c r="E3" s="30" t="s">
        <v>6</v>
      </c>
      <c r="F3" s="30" t="s">
        <v>1</v>
      </c>
      <c r="G3" s="31" t="s">
        <v>2</v>
      </c>
    </row>
    <row r="4" spans="1:10" ht="6" customHeight="1" x14ac:dyDescent="0.2">
      <c r="A4" s="71"/>
      <c r="B4" s="73"/>
      <c r="C4" s="73"/>
      <c r="D4" s="73"/>
      <c r="E4" s="73"/>
      <c r="F4" s="73"/>
      <c r="G4" s="74"/>
    </row>
    <row r="5" spans="1:10" x14ac:dyDescent="0.2">
      <c r="A5" s="20" t="s">
        <v>53</v>
      </c>
      <c r="B5" s="59">
        <v>9362596.3432956226</v>
      </c>
      <c r="C5" s="59">
        <v>4205481.3552282797</v>
      </c>
      <c r="D5" s="59">
        <v>5157114.9880677247</v>
      </c>
      <c r="E5" s="59">
        <v>981294.58803582157</v>
      </c>
      <c r="F5" s="59">
        <v>680308.85246683541</v>
      </c>
      <c r="G5" s="60">
        <v>3495511.5475651072</v>
      </c>
    </row>
    <row r="6" spans="1:10" x14ac:dyDescent="0.2">
      <c r="A6" s="23" t="s">
        <v>25</v>
      </c>
      <c r="B6" s="59">
        <v>4478691.0504311146</v>
      </c>
      <c r="C6" s="59">
        <v>2075496.9838043638</v>
      </c>
      <c r="D6" s="59">
        <v>2403194.0666267709</v>
      </c>
      <c r="E6" s="59">
        <v>453203.10259172501</v>
      </c>
      <c r="F6" s="59">
        <v>315071.42494706291</v>
      </c>
      <c r="G6" s="60">
        <v>1634919.5390880052</v>
      </c>
      <c r="I6" s="117"/>
    </row>
    <row r="7" spans="1:10" x14ac:dyDescent="0.2">
      <c r="A7" s="23" t="s">
        <v>26</v>
      </c>
      <c r="B7" s="59">
        <v>4867745.8421355495</v>
      </c>
      <c r="C7" s="59">
        <v>2125842.8199069812</v>
      </c>
      <c r="D7" s="59">
        <v>2741903.0222285939</v>
      </c>
      <c r="E7" s="59">
        <v>525628.63369491312</v>
      </c>
      <c r="F7" s="59">
        <v>363396.78183988662</v>
      </c>
      <c r="G7" s="60">
        <v>1852877.6066938387</v>
      </c>
    </row>
    <row r="8" spans="1:10" x14ac:dyDescent="0.2">
      <c r="A8" s="20" t="s">
        <v>27</v>
      </c>
      <c r="B8" s="107">
        <v>4.4982054963272304</v>
      </c>
      <c r="C8" s="107">
        <v>4.51953708368832</v>
      </c>
      <c r="D8" s="107">
        <v>4.4808101903990201</v>
      </c>
      <c r="E8" s="107">
        <v>4.4453325660491165</v>
      </c>
      <c r="F8" s="107">
        <v>4.5031662897723015</v>
      </c>
      <c r="G8" s="108">
        <v>4.4864187968057898</v>
      </c>
      <c r="I8" s="15"/>
      <c r="J8" s="117"/>
    </row>
    <row r="9" spans="1:10" x14ac:dyDescent="0.2">
      <c r="A9" s="71"/>
      <c r="B9" s="109"/>
      <c r="C9" s="109"/>
      <c r="D9" s="73"/>
      <c r="E9" s="73"/>
      <c r="F9" s="73"/>
      <c r="G9" s="74"/>
      <c r="J9" s="1"/>
    </row>
    <row r="10" spans="1:10" x14ac:dyDescent="0.2">
      <c r="A10" s="20" t="s">
        <v>52</v>
      </c>
      <c r="B10" s="59">
        <v>6898004.0444541881</v>
      </c>
      <c r="C10" s="59">
        <v>3034976.5870074546</v>
      </c>
      <c r="D10" s="59">
        <v>3863027.4574467288</v>
      </c>
      <c r="E10" s="59">
        <v>759591.17951814434</v>
      </c>
      <c r="F10" s="59">
        <v>519839.63405981916</v>
      </c>
      <c r="G10" s="60">
        <v>2583596.6438687872</v>
      </c>
    </row>
    <row r="11" spans="1:10" x14ac:dyDescent="0.2">
      <c r="A11" s="23" t="s">
        <v>25</v>
      </c>
      <c r="B11" s="59">
        <v>3162231.1065861853</v>
      </c>
      <c r="C11" s="59">
        <v>1450901.4325457921</v>
      </c>
      <c r="D11" s="59">
        <v>1711329.6740403865</v>
      </c>
      <c r="E11" s="59">
        <v>337364.99318209238</v>
      </c>
      <c r="F11" s="59">
        <v>226319.09924191586</v>
      </c>
      <c r="G11" s="60">
        <v>1147645.5816163863</v>
      </c>
    </row>
    <row r="12" spans="1:10" x14ac:dyDescent="0.2">
      <c r="A12" s="23" t="s">
        <v>26</v>
      </c>
      <c r="B12" s="59">
        <v>3735772.9378680028</v>
      </c>
      <c r="C12" s="59">
        <v>1584075.1544616625</v>
      </c>
      <c r="D12" s="59">
        <v>2151697.7834063424</v>
      </c>
      <c r="E12" s="59">
        <v>422226.18633605191</v>
      </c>
      <c r="F12" s="59">
        <v>293520.5348179033</v>
      </c>
      <c r="G12" s="60">
        <v>1435951.0622524009</v>
      </c>
      <c r="J12" s="117"/>
    </row>
    <row r="13" spans="1:10" x14ac:dyDescent="0.2">
      <c r="A13" s="23"/>
      <c r="B13" s="24"/>
      <c r="C13" s="24"/>
      <c r="D13" s="24"/>
      <c r="E13" s="24"/>
      <c r="F13" s="24"/>
      <c r="G13" s="25"/>
    </row>
    <row r="14" spans="1:10" x14ac:dyDescent="0.2">
      <c r="A14" s="20" t="s">
        <v>50</v>
      </c>
      <c r="B14" s="59">
        <v>4103210.547346903</v>
      </c>
      <c r="C14" s="59">
        <v>1753414.0254421602</v>
      </c>
      <c r="D14" s="59">
        <v>2349796.5219047014</v>
      </c>
      <c r="E14" s="59">
        <v>451022.63049305574</v>
      </c>
      <c r="F14" s="59">
        <v>304616.10276967828</v>
      </c>
      <c r="G14" s="60">
        <v>1594157.7886419627</v>
      </c>
      <c r="J14" s="117"/>
    </row>
    <row r="15" spans="1:10" x14ac:dyDescent="0.2">
      <c r="A15" s="23" t="s">
        <v>25</v>
      </c>
      <c r="B15" s="59">
        <v>2317647.5450192094</v>
      </c>
      <c r="C15" s="59">
        <v>1084134.125912627</v>
      </c>
      <c r="D15" s="59">
        <v>1233513.4191065612</v>
      </c>
      <c r="E15" s="59">
        <v>234652.16439965772</v>
      </c>
      <c r="F15" s="59">
        <v>154069.28981093396</v>
      </c>
      <c r="G15" s="60">
        <v>844791.96489596763</v>
      </c>
    </row>
    <row r="16" spans="1:10" x14ac:dyDescent="0.2">
      <c r="A16" s="23" t="s">
        <v>26</v>
      </c>
      <c r="B16" s="59">
        <v>1785563.0023276934</v>
      </c>
      <c r="C16" s="59">
        <v>669279.89952953311</v>
      </c>
      <c r="D16" s="59">
        <v>1116283.1027981401</v>
      </c>
      <c r="E16" s="59">
        <v>216370.46609339802</v>
      </c>
      <c r="F16" s="59">
        <v>150546.81295874433</v>
      </c>
      <c r="G16" s="60">
        <v>749365.82374599506</v>
      </c>
    </row>
    <row r="17" spans="1:10" x14ac:dyDescent="0.2">
      <c r="A17" s="23"/>
      <c r="B17" s="24"/>
      <c r="C17" s="24"/>
      <c r="D17" s="24"/>
      <c r="E17" s="24"/>
      <c r="F17" s="24"/>
      <c r="G17" s="25"/>
    </row>
    <row r="18" spans="1:10" x14ac:dyDescent="0.2">
      <c r="A18" s="71"/>
      <c r="B18" s="73"/>
      <c r="C18" s="73"/>
      <c r="D18" s="73"/>
      <c r="E18" s="73"/>
      <c r="F18" s="73"/>
      <c r="G18" s="74"/>
    </row>
    <row r="19" spans="1:10" x14ac:dyDescent="0.2">
      <c r="A19" s="20" t="s">
        <v>11</v>
      </c>
      <c r="B19" s="26">
        <v>59.484026406823801</v>
      </c>
      <c r="C19" s="26">
        <v>57.773560196425109</v>
      </c>
      <c r="D19" s="26">
        <v>60.827849343266159</v>
      </c>
      <c r="E19" s="26">
        <v>59.377023148052785</v>
      </c>
      <c r="F19" s="26">
        <v>58.598091182602175</v>
      </c>
      <c r="G19" s="27">
        <v>61.703044568706474</v>
      </c>
    </row>
    <row r="20" spans="1:10" x14ac:dyDescent="0.2">
      <c r="A20" s="20" t="s">
        <v>12</v>
      </c>
      <c r="B20" s="26">
        <v>73.291529521422177</v>
      </c>
      <c r="C20" s="26">
        <v>74.721418119380786</v>
      </c>
      <c r="D20" s="26">
        <v>72.079239775833571</v>
      </c>
      <c r="E20" s="26">
        <v>69.55439039076721</v>
      </c>
      <c r="F20" s="26">
        <v>68.076132472693786</v>
      </c>
      <c r="G20" s="27">
        <v>73.610875903528637</v>
      </c>
    </row>
    <row r="21" spans="1:10" x14ac:dyDescent="0.2">
      <c r="A21" s="20" t="s">
        <v>13</v>
      </c>
      <c r="B21" s="26">
        <v>47.796347155582488</v>
      </c>
      <c r="C21" s="26">
        <v>42.250514291854003</v>
      </c>
      <c r="D21" s="26">
        <v>51.87917705761437</v>
      </c>
      <c r="E21" s="26">
        <v>51.245155581418075</v>
      </c>
      <c r="F21" s="26">
        <v>51.290044511584789</v>
      </c>
      <c r="G21" s="27">
        <v>52.186028023166507</v>
      </c>
    </row>
    <row r="22" spans="1:10" x14ac:dyDescent="0.2">
      <c r="A22" s="20"/>
      <c r="B22" s="24"/>
      <c r="C22" s="24"/>
      <c r="D22" s="24"/>
      <c r="E22" s="24"/>
      <c r="F22" s="24"/>
      <c r="G22" s="25"/>
    </row>
    <row r="23" spans="1:10" x14ac:dyDescent="0.2">
      <c r="A23" s="20" t="s">
        <v>29</v>
      </c>
      <c r="B23" s="59">
        <v>2756699.2748602289</v>
      </c>
      <c r="C23" s="59">
        <v>1256633.6205479382</v>
      </c>
      <c r="D23" s="59">
        <v>1500065.6543122744</v>
      </c>
      <c r="E23" s="59">
        <v>306495.81368116272</v>
      </c>
      <c r="F23" s="59">
        <v>213211.59628781164</v>
      </c>
      <c r="G23" s="60">
        <v>980358.24434330279</v>
      </c>
    </row>
    <row r="24" spans="1:10" x14ac:dyDescent="0.2">
      <c r="A24" s="71"/>
      <c r="B24" s="110"/>
      <c r="C24" s="110"/>
      <c r="D24" s="110"/>
      <c r="E24" s="110"/>
      <c r="F24" s="110"/>
      <c r="G24" s="111"/>
    </row>
    <row r="25" spans="1:10" x14ac:dyDescent="0.2">
      <c r="A25" s="20" t="s">
        <v>7</v>
      </c>
      <c r="B25" s="59">
        <v>3655653.2532503586</v>
      </c>
      <c r="C25" s="59">
        <v>1569448.3168262085</v>
      </c>
      <c r="D25" s="59">
        <v>2086204.9364241022</v>
      </c>
      <c r="E25" s="59">
        <v>392613.60287961084</v>
      </c>
      <c r="F25" s="59">
        <v>269361.5037722835</v>
      </c>
      <c r="G25" s="60">
        <v>1424229.8297722046</v>
      </c>
    </row>
    <row r="26" spans="1:10" x14ac:dyDescent="0.2">
      <c r="A26" s="23" t="s">
        <v>30</v>
      </c>
      <c r="B26" s="59">
        <v>1705450.5863624164</v>
      </c>
      <c r="C26" s="59">
        <v>674626.82887651655</v>
      </c>
      <c r="D26" s="59">
        <v>1030823.7574858788</v>
      </c>
      <c r="E26" s="59">
        <v>203041.77305441588</v>
      </c>
      <c r="F26" s="59">
        <v>151837.75554660702</v>
      </c>
      <c r="G26" s="60">
        <v>675944.22888485366</v>
      </c>
    </row>
    <row r="27" spans="1:10" x14ac:dyDescent="0.2">
      <c r="A27" s="23" t="s">
        <v>31</v>
      </c>
      <c r="B27" s="59">
        <v>1950202.6668879422</v>
      </c>
      <c r="C27" s="59">
        <v>894821.48794969183</v>
      </c>
      <c r="D27" s="59">
        <v>1055381.1789382235</v>
      </c>
      <c r="E27" s="59">
        <v>189571.82982519493</v>
      </c>
      <c r="F27" s="59">
        <v>117523.74822567649</v>
      </c>
      <c r="G27" s="60">
        <v>748285.60088735097</v>
      </c>
    </row>
    <row r="28" spans="1:10" ht="6" customHeight="1" x14ac:dyDescent="0.2">
      <c r="A28" s="75"/>
      <c r="B28" s="110"/>
      <c r="C28" s="110"/>
      <c r="D28" s="110"/>
      <c r="E28" s="110"/>
      <c r="F28" s="110"/>
      <c r="G28" s="111"/>
    </row>
    <row r="29" spans="1:10" x14ac:dyDescent="0.2">
      <c r="A29" s="20" t="s">
        <v>32</v>
      </c>
      <c r="B29" s="59">
        <v>447774.07322361227</v>
      </c>
      <c r="C29" s="59">
        <v>183965.70861595031</v>
      </c>
      <c r="D29" s="59">
        <v>263808.36460766388</v>
      </c>
      <c r="E29" s="59">
        <v>58625.806740513355</v>
      </c>
      <c r="F29" s="59">
        <v>35254.598997394765</v>
      </c>
      <c r="G29" s="60">
        <v>169927.9588697557</v>
      </c>
    </row>
    <row r="30" spans="1:10" ht="6" customHeight="1" x14ac:dyDescent="0.2">
      <c r="A30" s="20"/>
      <c r="B30" s="24"/>
      <c r="C30" s="24"/>
      <c r="D30" s="24"/>
      <c r="E30" s="24"/>
      <c r="F30" s="24"/>
      <c r="G30" s="25"/>
    </row>
    <row r="31" spans="1:10" x14ac:dyDescent="0.2">
      <c r="A31" s="71" t="s">
        <v>18</v>
      </c>
      <c r="B31" s="112">
        <v>10.912773499111292</v>
      </c>
      <c r="C31" s="112">
        <v>10.491857938090776</v>
      </c>
      <c r="D31" s="112">
        <v>11.226859949295768</v>
      </c>
      <c r="E31" s="112">
        <v>12.998417989896408</v>
      </c>
      <c r="F31" s="112">
        <v>11.573452183534414</v>
      </c>
      <c r="G31" s="113">
        <v>10.659419041230203</v>
      </c>
    </row>
    <row r="32" spans="1:10" x14ac:dyDescent="0.2">
      <c r="A32" s="71" t="s">
        <v>8</v>
      </c>
      <c r="B32" s="112">
        <v>27.260617534438047</v>
      </c>
      <c r="C32" s="112">
        <v>28.934004101816956</v>
      </c>
      <c r="D32" s="112">
        <v>26.001731753028157</v>
      </c>
      <c r="E32" s="112">
        <v>30.500307509983454</v>
      </c>
      <c r="F32" s="112">
        <v>22.152828693584993</v>
      </c>
      <c r="G32" s="113">
        <v>25.489556186591422</v>
      </c>
      <c r="I32" s="1"/>
      <c r="J32" s="1"/>
    </row>
    <row r="33" spans="1:10" ht="13.5" thickBot="1" x14ac:dyDescent="0.25">
      <c r="A33" s="114" t="s">
        <v>9</v>
      </c>
      <c r="B33" s="115">
        <v>43.384084990868509</v>
      </c>
      <c r="C33" s="115">
        <v>44.421321904145714</v>
      </c>
      <c r="D33" s="115">
        <v>42.603773479151322</v>
      </c>
      <c r="E33" s="115">
        <v>38.912139785248165</v>
      </c>
      <c r="F33" s="115">
        <v>41.388828713048056</v>
      </c>
      <c r="G33" s="116">
        <v>43.851216073832077</v>
      </c>
      <c r="I33" s="1"/>
      <c r="J33" s="1"/>
    </row>
    <row r="34" spans="1:10" x14ac:dyDescent="0.2">
      <c r="A34" s="32"/>
      <c r="B34" s="32"/>
      <c r="C34" s="32"/>
      <c r="D34" s="32"/>
      <c r="E34" s="32"/>
      <c r="F34" s="32"/>
      <c r="G34" s="32"/>
    </row>
    <row r="35" spans="1:10" x14ac:dyDescent="0.2">
      <c r="A35" s="106" t="s">
        <v>58</v>
      </c>
      <c r="B35" s="15"/>
      <c r="C35" s="15"/>
      <c r="D35" s="15"/>
      <c r="E35" s="15"/>
      <c r="F35" s="15"/>
      <c r="G35" s="15"/>
    </row>
    <row r="36" spans="1:10" x14ac:dyDescent="0.2">
      <c r="A36" s="106" t="s">
        <v>57</v>
      </c>
      <c r="B36" s="15"/>
      <c r="C36" s="15"/>
      <c r="D36" s="15"/>
      <c r="E36" s="15"/>
      <c r="F36" s="15"/>
      <c r="G36" s="15"/>
    </row>
  </sheetData>
  <mergeCells count="5">
    <mergeCell ref="D2:G2"/>
    <mergeCell ref="B2:B3"/>
    <mergeCell ref="C2:C3"/>
    <mergeCell ref="A2:A3"/>
    <mergeCell ref="A1:G1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K24" sqref="K24"/>
    </sheetView>
  </sheetViews>
  <sheetFormatPr baseColWidth="10" defaultRowHeight="12.75" x14ac:dyDescent="0.2"/>
  <cols>
    <col min="1" max="1" width="46.140625" customWidth="1"/>
    <col min="2" max="2" width="12.42578125" customWidth="1"/>
    <col min="3" max="3" width="11.28515625" customWidth="1"/>
    <col min="4" max="4" width="10.28515625" customWidth="1"/>
    <col min="5" max="5" width="9.5703125" customWidth="1"/>
    <col min="6" max="6" width="9.42578125" bestFit="1" customWidth="1"/>
    <col min="7" max="7" width="10.28515625" bestFit="1" customWidth="1"/>
  </cols>
  <sheetData>
    <row r="1" spans="1:7" ht="23.25" customHeight="1" thickBot="1" x14ac:dyDescent="0.25">
      <c r="A1" s="129" t="s">
        <v>69</v>
      </c>
      <c r="B1" s="129"/>
      <c r="C1" s="129"/>
      <c r="D1" s="129"/>
      <c r="E1" s="129"/>
      <c r="F1" s="129"/>
      <c r="G1" s="129"/>
    </row>
    <row r="2" spans="1:7" x14ac:dyDescent="0.2">
      <c r="A2" s="148" t="s">
        <v>10</v>
      </c>
      <c r="B2" s="149" t="s">
        <v>5</v>
      </c>
      <c r="C2" s="149" t="s">
        <v>4</v>
      </c>
      <c r="D2" s="149" t="s">
        <v>3</v>
      </c>
      <c r="E2" s="149"/>
      <c r="F2" s="149"/>
      <c r="G2" s="150"/>
    </row>
    <row r="3" spans="1:7" ht="29.25" customHeight="1" thickBot="1" x14ac:dyDescent="0.25">
      <c r="A3" s="151"/>
      <c r="B3" s="152"/>
      <c r="C3" s="152"/>
      <c r="D3" s="153" t="s">
        <v>0</v>
      </c>
      <c r="E3" s="153" t="s">
        <v>6</v>
      </c>
      <c r="F3" s="153" t="s">
        <v>1</v>
      </c>
      <c r="G3" s="154" t="s">
        <v>2</v>
      </c>
    </row>
    <row r="4" spans="1:7" ht="6" customHeight="1" x14ac:dyDescent="0.2">
      <c r="A4" s="155"/>
      <c r="B4" s="156"/>
      <c r="C4" s="156"/>
      <c r="D4" s="156"/>
      <c r="E4" s="156"/>
      <c r="F4" s="156"/>
      <c r="G4" s="157"/>
    </row>
    <row r="5" spans="1:7" x14ac:dyDescent="0.2">
      <c r="A5" s="158" t="str">
        <f>[8]Resumen!A5</f>
        <v>Total Viviendas</v>
      </c>
      <c r="B5" s="170">
        <f>[12]Sheet1!E4</f>
        <v>2295812.3848009384</v>
      </c>
      <c r="C5" s="170">
        <f>[12]Sheet1!F4</f>
        <v>1003453.3895616063</v>
      </c>
      <c r="D5" s="170">
        <f>[12]Sheet1!G4</f>
        <v>1292358.9952394383</v>
      </c>
      <c r="E5" s="170">
        <f>[12]Sheet1!H4</f>
        <v>269265.13873659103</v>
      </c>
      <c r="F5" s="170">
        <f>[12]Sheet1!I4</f>
        <v>165317.70346117814</v>
      </c>
      <c r="G5" s="171">
        <f>[12]Sheet1!J4</f>
        <v>857776.15304168954</v>
      </c>
    </row>
    <row r="6" spans="1:7" x14ac:dyDescent="0.2">
      <c r="A6" s="158" t="str">
        <f>[8]Resumen!A6</f>
        <v>Total Hogares</v>
      </c>
      <c r="B6" s="170">
        <f>[12]Sheet1!E5</f>
        <v>2308687.5850753793</v>
      </c>
      <c r="C6" s="170">
        <f>[12]Sheet1!F5</f>
        <v>1011042.5328440052</v>
      </c>
      <c r="D6" s="170">
        <f>[12]Sheet1!G5</f>
        <v>1297645.0522314822</v>
      </c>
      <c r="E6" s="170">
        <f>[12]Sheet1!H5</f>
        <v>271096.87437425496</v>
      </c>
      <c r="F6" s="170">
        <f>[12]Sheet1!I5</f>
        <v>165618.28110383483</v>
      </c>
      <c r="G6" s="171">
        <f>[12]Sheet1!J5</f>
        <v>860929.89675341255</v>
      </c>
    </row>
    <row r="7" spans="1:7" x14ac:dyDescent="0.2">
      <c r="A7" s="158" t="str">
        <f>"Poblacion "&amp;[8]Resumen!A7</f>
        <v>Poblacion Total</v>
      </c>
      <c r="B7" s="170">
        <f>[12]Sheet1!E6</f>
        <v>9500257.0000015292</v>
      </c>
      <c r="C7" s="170">
        <f>[12]Sheet1!F6</f>
        <v>4249076.9999999497</v>
      </c>
      <c r="D7" s="170">
        <f>[12]Sheet1!G6</f>
        <v>5251179.9999998845</v>
      </c>
      <c r="E7" s="170">
        <f>[12]Sheet1!H6</f>
        <v>1097732.9999999106</v>
      </c>
      <c r="F7" s="170">
        <f>[12]Sheet1!I6</f>
        <v>642634.9999999759</v>
      </c>
      <c r="G7" s="171">
        <f>[12]Sheet1!J6</f>
        <v>3510811.9999999483</v>
      </c>
    </row>
    <row r="8" spans="1:7" x14ac:dyDescent="0.2">
      <c r="A8" s="159" t="str">
        <f>[8]Resumen!A8</f>
        <v>Hombre</v>
      </c>
      <c r="B8" s="170">
        <f>[12]Sheet1!E7</f>
        <v>4559924.6302313088</v>
      </c>
      <c r="C8" s="170">
        <f>[12]Sheet1!F7</f>
        <v>2085749.5454456399</v>
      </c>
      <c r="D8" s="170">
        <f>[12]Sheet1!G7</f>
        <v>2474175.0847856663</v>
      </c>
      <c r="E8" s="170">
        <f>[12]Sheet1!H7</f>
        <v>527539.86364720331</v>
      </c>
      <c r="F8" s="170">
        <f>[12]Sheet1!I7</f>
        <v>293964.93451824063</v>
      </c>
      <c r="G8" s="171">
        <f>[12]Sheet1!J7</f>
        <v>1652670.2866201866</v>
      </c>
    </row>
    <row r="9" spans="1:7" x14ac:dyDescent="0.2">
      <c r="A9" s="159" t="str">
        <f>[8]Resumen!A9</f>
        <v>Mujer</v>
      </c>
      <c r="B9" s="170">
        <f>[12]Sheet1!E8</f>
        <v>4940332.3697689278</v>
      </c>
      <c r="C9" s="170">
        <f>[12]Sheet1!F8</f>
        <v>2163327.4545545843</v>
      </c>
      <c r="D9" s="170">
        <f>[12]Sheet1!G8</f>
        <v>2777004.915214383</v>
      </c>
      <c r="E9" s="170">
        <f>[12]Sheet1!H8</f>
        <v>570193.13635279657</v>
      </c>
      <c r="F9" s="170">
        <f>[12]Sheet1!I8</f>
        <v>348670.06548175786</v>
      </c>
      <c r="G9" s="171">
        <f>[12]Sheet1!J8</f>
        <v>1858141.71337975</v>
      </c>
    </row>
    <row r="10" spans="1:7" x14ac:dyDescent="0.2">
      <c r="A10" s="158" t="str">
        <f>[8]Resumen!A10</f>
        <v>Personas por Hogar</v>
      </c>
      <c r="B10" s="172">
        <f>+B7/B6</f>
        <v>4.1150032864630068</v>
      </c>
      <c r="C10" s="172">
        <f>+C7/C6</f>
        <v>4.2026688907414584</v>
      </c>
      <c r="D10" s="172">
        <f>+D7/D6</f>
        <v>4.0466998205478033</v>
      </c>
      <c r="E10" s="172">
        <f>+E7/E6</f>
        <v>4.049227799227471</v>
      </c>
      <c r="F10" s="172">
        <f>+F7/F6</f>
        <v>3.880217785843787</v>
      </c>
      <c r="G10" s="173">
        <f>+G7/G6</f>
        <v>4.0779301697377512</v>
      </c>
    </row>
    <row r="11" spans="1:7" x14ac:dyDescent="0.2">
      <c r="A11" s="160"/>
      <c r="B11" s="174"/>
      <c r="C11" s="174"/>
      <c r="D11" s="161"/>
      <c r="E11" s="161"/>
      <c r="F11" s="161"/>
      <c r="G11" s="162"/>
    </row>
    <row r="12" spans="1:7" x14ac:dyDescent="0.2">
      <c r="A12" s="158" t="str">
        <f>[8]Resumen!A11</f>
        <v>Poblacion edad de Trabajar</v>
      </c>
      <c r="B12" s="164">
        <f>[12]Sheet1!E9</f>
        <v>6704669.6050352585</v>
      </c>
      <c r="C12" s="164">
        <f>[12]Sheet1!F9</f>
        <v>2861107.0174638382</v>
      </c>
      <c r="D12" s="164">
        <f>[12]Sheet1!G9</f>
        <v>3843562.5875719688</v>
      </c>
      <c r="E12" s="164">
        <f>[12]Sheet1!H9</f>
        <v>849925.33587598184</v>
      </c>
      <c r="F12" s="164">
        <f>[12]Sheet1!I9</f>
        <v>473710.36482694012</v>
      </c>
      <c r="G12" s="165">
        <f>[12]Sheet1!J9</f>
        <v>2519926.886868773</v>
      </c>
    </row>
    <row r="13" spans="1:7" x14ac:dyDescent="0.2">
      <c r="A13" s="159" t="str">
        <f>[8]Resumen!B12</f>
        <v>Hombre</v>
      </c>
      <c r="B13" s="164">
        <f>[12]Sheet1!E10</f>
        <v>3144545.7620127653</v>
      </c>
      <c r="C13" s="164">
        <f>[12]Sheet1!F10</f>
        <v>1380802.4583252335</v>
      </c>
      <c r="D13" s="164">
        <f>[12]Sheet1!G10</f>
        <v>1763743.3036875704</v>
      </c>
      <c r="E13" s="164">
        <f>[12]Sheet1!H10</f>
        <v>395916.57425506791</v>
      </c>
      <c r="F13" s="164">
        <f>[12]Sheet1!I10</f>
        <v>206496.84050514441</v>
      </c>
      <c r="G13" s="165">
        <f>[12]Sheet1!J10</f>
        <v>1161329.8889273631</v>
      </c>
    </row>
    <row r="14" spans="1:7" x14ac:dyDescent="0.2">
      <c r="A14" s="159" t="str">
        <f>[8]Resumen!B13</f>
        <v>Mujer</v>
      </c>
      <c r="B14" s="164">
        <f>[12]Sheet1!E11</f>
        <v>3560123.8430229952</v>
      </c>
      <c r="C14" s="164">
        <f>[12]Sheet1!F11</f>
        <v>1480304.5591388794</v>
      </c>
      <c r="D14" s="164">
        <f>[12]Sheet1!G11</f>
        <v>2079819.2838841721</v>
      </c>
      <c r="E14" s="164">
        <f>[12]Sheet1!H11</f>
        <v>454008.76162098086</v>
      </c>
      <c r="F14" s="164">
        <f>[12]Sheet1!I11</f>
        <v>267213.52432179538</v>
      </c>
      <c r="G14" s="165">
        <f>[12]Sheet1!J11</f>
        <v>1358596.9979413983</v>
      </c>
    </row>
    <row r="15" spans="1:7" x14ac:dyDescent="0.2">
      <c r="A15" s="163"/>
      <c r="B15" s="161"/>
      <c r="C15" s="161"/>
      <c r="D15" s="161"/>
      <c r="E15" s="161"/>
      <c r="F15" s="161"/>
      <c r="G15" s="162"/>
    </row>
    <row r="16" spans="1:7" x14ac:dyDescent="0.2">
      <c r="A16" s="158" t="str">
        <f>[8]Resumen!A14</f>
        <v>Poblacion en edad de 5 a 17 años</v>
      </c>
      <c r="B16" s="164">
        <f>[12]Sheet1!E12</f>
        <v>2530218.629041058</v>
      </c>
      <c r="C16" s="164">
        <f>[12]Sheet1!F12</f>
        <v>1242511.4029571156</v>
      </c>
      <c r="D16" s="164">
        <f>[12]Sheet1!G12</f>
        <v>1287707.2260840819</v>
      </c>
      <c r="E16" s="164">
        <f>[12]Sheet1!H12</f>
        <v>238125.63289630436</v>
      </c>
      <c r="F16" s="164">
        <f>[12]Sheet1!I12</f>
        <v>155699.21889616412</v>
      </c>
      <c r="G16" s="165">
        <f>[12]Sheet1!J12</f>
        <v>893882.37429163139</v>
      </c>
    </row>
    <row r="17" spans="1:7" x14ac:dyDescent="0.2">
      <c r="A17" s="159" t="str">
        <f>[8]Resumen!B15</f>
        <v>Hombre</v>
      </c>
      <c r="B17" s="164">
        <f>[12]Sheet1!E13</f>
        <v>1299459.5498789484</v>
      </c>
      <c r="C17" s="164">
        <f>[12]Sheet1!F13</f>
        <v>632006.98779530881</v>
      </c>
      <c r="D17" s="164">
        <f>[12]Sheet1!G13</f>
        <v>667452.56208370475</v>
      </c>
      <c r="E17" s="164">
        <f>[12]Sheet1!H13</f>
        <v>126651.43551847166</v>
      </c>
      <c r="F17" s="164">
        <f>[12]Sheet1!I13</f>
        <v>80554.808231992109</v>
      </c>
      <c r="G17" s="165">
        <f>[12]Sheet1!J13</f>
        <v>460246.31833324267</v>
      </c>
    </row>
    <row r="18" spans="1:7" x14ac:dyDescent="0.2">
      <c r="A18" s="159" t="str">
        <f>[8]Resumen!B16</f>
        <v>Mujer</v>
      </c>
      <c r="B18" s="164">
        <f>[12]Sheet1!E14</f>
        <v>1230759.0791621818</v>
      </c>
      <c r="C18" s="164">
        <f>[12]Sheet1!F14</f>
        <v>610504.41516184551</v>
      </c>
      <c r="D18" s="164">
        <f>[12]Sheet1!G14</f>
        <v>620254.66400037787</v>
      </c>
      <c r="E18" s="164">
        <f>[12]Sheet1!H14</f>
        <v>111474.19737782858</v>
      </c>
      <c r="F18" s="164">
        <f>[12]Sheet1!I14</f>
        <v>75144.410664171723</v>
      </c>
      <c r="G18" s="165">
        <f>[12]Sheet1!J14</f>
        <v>433636.05595837999</v>
      </c>
    </row>
    <row r="19" spans="1:7" x14ac:dyDescent="0.2">
      <c r="A19" s="163"/>
      <c r="B19" s="161"/>
      <c r="C19" s="161"/>
      <c r="D19" s="161"/>
      <c r="E19" s="161"/>
      <c r="F19" s="161"/>
      <c r="G19" s="162"/>
    </row>
    <row r="20" spans="1:7" x14ac:dyDescent="0.2">
      <c r="A20" s="158" t="str">
        <f>[8]Resumen!A17</f>
        <v>Trabajo infantil</v>
      </c>
      <c r="B20" s="164">
        <f>[12]Sheet1!E15</f>
        <v>256526.10035112669</v>
      </c>
      <c r="C20" s="164">
        <f>[12]Sheet1!F15</f>
        <v>166117.9140702771</v>
      </c>
      <c r="D20" s="164">
        <f>[12]Sheet1!G15</f>
        <v>90408.186280850772</v>
      </c>
      <c r="E20" s="164">
        <f>[12]Sheet1!H15</f>
        <v>9943.7077473181544</v>
      </c>
      <c r="F20" s="164">
        <f>[12]Sheet1!I15</f>
        <v>12624.260991580823</v>
      </c>
      <c r="G20" s="165">
        <f>[12]Sheet1!J15</f>
        <v>67840.217541951773</v>
      </c>
    </row>
    <row r="21" spans="1:7" x14ac:dyDescent="0.2">
      <c r="A21" s="159" t="s">
        <v>14</v>
      </c>
      <c r="B21" s="164">
        <f>[12]Sheet1!E16</f>
        <v>188859.1264468338</v>
      </c>
      <c r="C21" s="164">
        <f>[12]Sheet1!F16</f>
        <v>124377.62601708627</v>
      </c>
      <c r="D21" s="164">
        <f>[12]Sheet1!G16</f>
        <v>64481.500429748405</v>
      </c>
      <c r="E21" s="164">
        <f>[12]Sheet1!H16</f>
        <v>6280.2364719904126</v>
      </c>
      <c r="F21" s="164">
        <f>[12]Sheet1!I16</f>
        <v>8716.7516370439007</v>
      </c>
      <c r="G21" s="165">
        <f>[12]Sheet1!J16</f>
        <v>49484.512320714108</v>
      </c>
    </row>
    <row r="22" spans="1:7" x14ac:dyDescent="0.2">
      <c r="A22" s="159" t="s">
        <v>15</v>
      </c>
      <c r="B22" s="164">
        <f>[12]Sheet1!E17</f>
        <v>67666.973904293714</v>
      </c>
      <c r="C22" s="164">
        <f>[12]Sheet1!F17</f>
        <v>41740.288053191332</v>
      </c>
      <c r="D22" s="164">
        <f>[12]Sheet1!G17</f>
        <v>25926.685851102342</v>
      </c>
      <c r="E22" s="164">
        <f>[12]Sheet1!H17</f>
        <v>3663.4712753277399</v>
      </c>
      <c r="F22" s="164">
        <f>[12]Sheet1!I17</f>
        <v>3907.5093545369205</v>
      </c>
      <c r="G22" s="165">
        <f>[12]Sheet1!J17</f>
        <v>18355.705221237684</v>
      </c>
    </row>
    <row r="23" spans="1:7" x14ac:dyDescent="0.2">
      <c r="A23" s="159"/>
      <c r="B23" s="164"/>
      <c r="C23" s="164"/>
      <c r="D23" s="164"/>
      <c r="E23" s="164"/>
      <c r="F23" s="164"/>
      <c r="G23" s="165"/>
    </row>
    <row r="24" spans="1:7" x14ac:dyDescent="0.2">
      <c r="A24" s="158" t="s">
        <v>68</v>
      </c>
      <c r="B24" s="164">
        <f>[12]Sheet1!E18</f>
        <v>4071227.2451356598</v>
      </c>
      <c r="C24" s="164">
        <f>[12]Sheet1!F18</f>
        <v>1562098.6589602663</v>
      </c>
      <c r="D24" s="164">
        <f>[12]Sheet1!G18</f>
        <v>2509128.5861753919</v>
      </c>
      <c r="E24" s="164">
        <f>[12]Sheet1!H18</f>
        <v>547165.60262216954</v>
      </c>
      <c r="F24" s="164">
        <f>[12]Sheet1!I18</f>
        <v>320415.76707202918</v>
      </c>
      <c r="G24" s="165">
        <f>[12]Sheet1!J18</f>
        <v>1641547.2164811487</v>
      </c>
    </row>
    <row r="25" spans="1:7" x14ac:dyDescent="0.2">
      <c r="A25" s="159" t="str">
        <f>[8]Resumen!B21</f>
        <v>Hombre</v>
      </c>
      <c r="B25" s="164">
        <f>[12]Sheet1!E19</f>
        <v>2337252.7171059581</v>
      </c>
      <c r="C25" s="164">
        <f>[12]Sheet1!F19</f>
        <v>1007247.9612028057</v>
      </c>
      <c r="D25" s="164">
        <f>[12]Sheet1!G19</f>
        <v>1330004.75590323</v>
      </c>
      <c r="E25" s="164">
        <f>[12]Sheet1!H19</f>
        <v>286012.4359952326</v>
      </c>
      <c r="F25" s="164">
        <f>[12]Sheet1!I19</f>
        <v>161109.61646398451</v>
      </c>
      <c r="G25" s="165">
        <f>[12]Sheet1!J19</f>
        <v>882882.70344403409</v>
      </c>
    </row>
    <row r="26" spans="1:7" x14ac:dyDescent="0.2">
      <c r="A26" s="159" t="str">
        <f>[8]Resumen!B22</f>
        <v>Mujer</v>
      </c>
      <c r="B26" s="164">
        <f>[12]Sheet1!E20</f>
        <v>1733974.528029639</v>
      </c>
      <c r="C26" s="164">
        <f>[12]Sheet1!F20</f>
        <v>554850.69775758754</v>
      </c>
      <c r="D26" s="164">
        <f>[12]Sheet1!G20</f>
        <v>1179123.8302720543</v>
      </c>
      <c r="E26" s="164">
        <f>[12]Sheet1!H20</f>
        <v>261153.16662693652</v>
      </c>
      <c r="F26" s="164">
        <f>[12]Sheet1!I20</f>
        <v>159306.15060804438</v>
      </c>
      <c r="G26" s="165">
        <f>[12]Sheet1!J20</f>
        <v>758664.51303710288</v>
      </c>
    </row>
    <row r="27" spans="1:7" x14ac:dyDescent="0.2">
      <c r="A27" s="160"/>
      <c r="B27" s="161"/>
      <c r="C27" s="161"/>
      <c r="D27" s="161"/>
      <c r="E27" s="161"/>
      <c r="F27" s="161"/>
      <c r="G27" s="162"/>
    </row>
    <row r="28" spans="1:7" x14ac:dyDescent="0.2">
      <c r="A28" s="158" t="s">
        <v>11</v>
      </c>
      <c r="B28" s="164">
        <f>+B24/B12*100</f>
        <v>60.722265002859153</v>
      </c>
      <c r="C28" s="164">
        <f>+C24/C12*100</f>
        <v>54.597701149429646</v>
      </c>
      <c r="D28" s="164">
        <f>+D24/D12*100</f>
        <v>65.281325046938889</v>
      </c>
      <c r="E28" s="164">
        <f>+E24/E12*100</f>
        <v>64.378078817738654</v>
      </c>
      <c r="F28" s="164">
        <f>+F24/F12*100</f>
        <v>67.639593908629408</v>
      </c>
      <c r="G28" s="165">
        <f>+G24/G12*100</f>
        <v>65.142652552150551</v>
      </c>
    </row>
    <row r="29" spans="1:7" x14ac:dyDescent="0.2">
      <c r="A29" s="158" t="s">
        <v>12</v>
      </c>
      <c r="B29" s="164">
        <f>+B25/B13*100</f>
        <v>74.327196803455848</v>
      </c>
      <c r="C29" s="164">
        <f>+C25/C13*100</f>
        <v>72.946564885500734</v>
      </c>
      <c r="D29" s="164">
        <f>+D25/D13*100</f>
        <v>75.408068346595812</v>
      </c>
      <c r="E29" s="164">
        <f>+E25/E13*100</f>
        <v>72.240581625908405</v>
      </c>
      <c r="F29" s="164">
        <f>+F25/F13*100</f>
        <v>78.02037845705965</v>
      </c>
      <c r="G29" s="165">
        <f>+G25/G13*100</f>
        <v>76.023420378811508</v>
      </c>
    </row>
    <row r="30" spans="1:7" x14ac:dyDescent="0.2">
      <c r="A30" s="158" t="s">
        <v>13</v>
      </c>
      <c r="B30" s="164">
        <f>+B26/B14*100</f>
        <v>48.705455329252686</v>
      </c>
      <c r="C30" s="164">
        <f>+C26/C14*100</f>
        <v>37.48219880376201</v>
      </c>
      <c r="D30" s="164">
        <f>+D26/D14*100</f>
        <v>56.693571379431503</v>
      </c>
      <c r="E30" s="164">
        <f>+E26/E14*100</f>
        <v>57.521613832852516</v>
      </c>
      <c r="F30" s="164">
        <f>+F26/F14*100</f>
        <v>59.617547806524144</v>
      </c>
      <c r="G30" s="165">
        <f>+G26/G14*100</f>
        <v>55.841762802851932</v>
      </c>
    </row>
    <row r="31" spans="1:7" x14ac:dyDescent="0.2">
      <c r="A31" s="158"/>
      <c r="B31" s="164"/>
      <c r="C31" s="164"/>
      <c r="D31" s="164"/>
      <c r="E31" s="164"/>
      <c r="F31" s="164"/>
      <c r="G31" s="165"/>
    </row>
    <row r="32" spans="1:7" x14ac:dyDescent="0.2">
      <c r="A32" s="158" t="s">
        <v>67</v>
      </c>
      <c r="B32" s="172">
        <f>[12]Sheet1!E24</f>
        <v>2633442.359900021</v>
      </c>
      <c r="C32" s="172">
        <f>[12]Sheet1!F24</f>
        <v>1299008.3585038467</v>
      </c>
      <c r="D32" s="172">
        <f>[12]Sheet1!G24</f>
        <v>1334434.0013963862</v>
      </c>
      <c r="E32" s="172">
        <f>[12]Sheet1!H24</f>
        <v>302759.73325387418</v>
      </c>
      <c r="F32" s="172">
        <f>[12]Sheet1!I24</f>
        <v>153294.59775491062</v>
      </c>
      <c r="G32" s="173">
        <f>[12]Sheet1!J24</f>
        <v>878379.67038761103</v>
      </c>
    </row>
    <row r="33" spans="1:11" x14ac:dyDescent="0.2">
      <c r="A33" s="160"/>
      <c r="B33" s="174"/>
      <c r="C33" s="174"/>
      <c r="D33" s="174"/>
      <c r="E33" s="174"/>
      <c r="F33" s="174"/>
      <c r="G33" s="175"/>
      <c r="J33" s="81"/>
    </row>
    <row r="34" spans="1:11" x14ac:dyDescent="0.2">
      <c r="A34" s="158" t="s">
        <v>7</v>
      </c>
      <c r="B34" s="172">
        <f>+B35+B36</f>
        <v>3722369.543600285</v>
      </c>
      <c r="C34" s="172">
        <f>+C35+C36</f>
        <v>1458801.9865055205</v>
      </c>
      <c r="D34" s="172">
        <f>+D35+D36</f>
        <v>2263567.5570949321</v>
      </c>
      <c r="E34" s="172">
        <f>+E35+E36</f>
        <v>491951.8569725852</v>
      </c>
      <c r="F34" s="172">
        <f>+F35+F36</f>
        <v>290057.42516370339</v>
      </c>
      <c r="G34" s="173">
        <f>+G35+G36</f>
        <v>1481558.2749586764</v>
      </c>
    </row>
    <row r="35" spans="1:11" x14ac:dyDescent="0.2">
      <c r="A35" s="159" t="str">
        <f>[8]Resumen!A25</f>
        <v>Asalariados</v>
      </c>
      <c r="B35" s="172">
        <f>[12]Sheet1!E25</f>
        <v>2038725.9941249823</v>
      </c>
      <c r="C35" s="172">
        <f>[12]Sheet1!F25</f>
        <v>690612.03869827744</v>
      </c>
      <c r="D35" s="172">
        <f>[12]Sheet1!G25</f>
        <v>1348113.955426805</v>
      </c>
      <c r="E35" s="172">
        <f>[12]Sheet1!H25</f>
        <v>311918.41144219378</v>
      </c>
      <c r="F35" s="172">
        <f>[12]Sheet1!I25</f>
        <v>179144.2750233858</v>
      </c>
      <c r="G35" s="173">
        <f>[12]Sheet1!J25</f>
        <v>857051.26896124228</v>
      </c>
    </row>
    <row r="36" spans="1:11" x14ac:dyDescent="0.2">
      <c r="A36" s="159" t="str">
        <f>[8]Resumen!A26</f>
        <v>No Asalariados</v>
      </c>
      <c r="B36" s="172">
        <f>[12]Sheet1!E26</f>
        <v>1683643.5494753027</v>
      </c>
      <c r="C36" s="172">
        <f>[12]Sheet1!F26</f>
        <v>768189.94780724309</v>
      </c>
      <c r="D36" s="172">
        <f>[12]Sheet1!G26</f>
        <v>915453.60166812711</v>
      </c>
      <c r="E36" s="172">
        <f>[12]Sheet1!H26</f>
        <v>180033.44553039141</v>
      </c>
      <c r="F36" s="172">
        <f>[12]Sheet1!I26</f>
        <v>110913.15014031761</v>
      </c>
      <c r="G36" s="173">
        <f>[12]Sheet1!J26</f>
        <v>624507.00599743414</v>
      </c>
    </row>
    <row r="37" spans="1:11" ht="12.75" customHeight="1" x14ac:dyDescent="0.2">
      <c r="A37" s="159"/>
      <c r="B37" s="172"/>
      <c r="C37" s="172"/>
      <c r="D37" s="172"/>
      <c r="E37" s="172"/>
      <c r="F37" s="172"/>
      <c r="G37" s="173"/>
    </row>
    <row r="38" spans="1:11" x14ac:dyDescent="0.2">
      <c r="A38" s="158" t="str">
        <f>[8]Resumen!A27</f>
        <v>Desocupados</v>
      </c>
      <c r="B38" s="172">
        <f>[12]Sheet1!E23</f>
        <v>348857.70153523789</v>
      </c>
      <c r="C38" s="172">
        <f>[12]Sheet1!F23</f>
        <v>103296.67245486806</v>
      </c>
      <c r="D38" s="172">
        <f>[12]Sheet1!G23</f>
        <v>245561.02908036747</v>
      </c>
      <c r="E38" s="172">
        <f>[12]Sheet1!H23</f>
        <v>55213.745649582386</v>
      </c>
      <c r="F38" s="172">
        <f>[12]Sheet1!I23</f>
        <v>30358.34190832523</v>
      </c>
      <c r="G38" s="173">
        <f>[12]Sheet1!J23</f>
        <v>159988.94152245898</v>
      </c>
    </row>
    <row r="39" spans="1:11" ht="13.5" customHeight="1" x14ac:dyDescent="0.2">
      <c r="A39" s="160"/>
      <c r="B39" s="161"/>
      <c r="C39" s="161"/>
      <c r="D39" s="161"/>
      <c r="E39" s="161"/>
      <c r="F39" s="161"/>
      <c r="G39" s="162"/>
    </row>
    <row r="40" spans="1:11" x14ac:dyDescent="0.2">
      <c r="A40" s="158" t="s">
        <v>66</v>
      </c>
      <c r="B40" s="172">
        <f>+B38/B24*100</f>
        <v>8.5688584922901647</v>
      </c>
      <c r="C40" s="172">
        <f>+C38/C24*100</f>
        <v>6.6126855600543433</v>
      </c>
      <c r="D40" s="172">
        <f>+D38/D24*100</f>
        <v>9.7867056488591775</v>
      </c>
      <c r="E40" s="172">
        <f>+E38/E24*100</f>
        <v>10.09086561453841</v>
      </c>
      <c r="F40" s="172">
        <f>+F38/F24*100</f>
        <v>9.4746716697935476</v>
      </c>
      <c r="G40" s="173">
        <f>+G38/G24*100</f>
        <v>9.7462284310904099</v>
      </c>
    </row>
    <row r="41" spans="1:11" x14ac:dyDescent="0.2">
      <c r="A41" s="158" t="s">
        <v>65</v>
      </c>
      <c r="B41" s="172">
        <f>+B48/B34*100</f>
        <v>41.244975937385256</v>
      </c>
      <c r="C41" s="172">
        <f>+C48/C34*100</f>
        <v>49.826589595375722</v>
      </c>
      <c r="D41" s="172">
        <f>+D48/D34*100</f>
        <v>35.714381097190397</v>
      </c>
      <c r="E41" s="172">
        <f>+E48/E34*100</f>
        <v>33.989361702127304</v>
      </c>
      <c r="F41" s="172">
        <f>+F48/F34*100</f>
        <v>33.471502590673545</v>
      </c>
      <c r="G41" s="173">
        <f>+G48/G34*100</f>
        <v>36.72628193471369</v>
      </c>
      <c r="I41" s="1"/>
      <c r="J41" s="1"/>
    </row>
    <row r="42" spans="1:11" x14ac:dyDescent="0.2">
      <c r="A42" s="158" t="s">
        <v>64</v>
      </c>
      <c r="B42" s="170">
        <f>+B49/B34*100</f>
        <v>26.921631887356707</v>
      </c>
      <c r="C42" s="170">
        <f>+C49/C34*100</f>
        <v>25.491329479768293</v>
      </c>
      <c r="D42" s="170">
        <f>+D49/D34*100</f>
        <v>27.84341926098697</v>
      </c>
      <c r="E42" s="170">
        <f>+E49/E34*100</f>
        <v>25.957446808510142</v>
      </c>
      <c r="F42" s="170">
        <f>+F49/F34*100</f>
        <v>26.839378238341922</v>
      </c>
      <c r="G42" s="171">
        <f>+G49/G34*100</f>
        <v>28.666226722958317</v>
      </c>
      <c r="I42" s="1"/>
      <c r="J42" s="1"/>
    </row>
    <row r="43" spans="1:11" ht="13.5" thickBot="1" x14ac:dyDescent="0.25">
      <c r="A43" s="166"/>
      <c r="B43" s="167"/>
      <c r="C43" s="167"/>
      <c r="D43" s="167"/>
      <c r="E43" s="167"/>
      <c r="F43" s="167"/>
      <c r="G43" s="168"/>
    </row>
    <row r="44" spans="1:11" x14ac:dyDescent="0.2">
      <c r="A44" s="169" t="s">
        <v>63</v>
      </c>
    </row>
    <row r="46" spans="1:11" x14ac:dyDescent="0.2">
      <c r="B46" s="143"/>
      <c r="C46" s="143"/>
      <c r="D46" s="143"/>
      <c r="E46" s="143"/>
      <c r="F46" s="143"/>
      <c r="G46" s="143"/>
      <c r="H46" s="143"/>
      <c r="I46" s="143"/>
      <c r="J46" s="143"/>
      <c r="K46" s="143"/>
    </row>
    <row r="47" spans="1:11" x14ac:dyDescent="0.2">
      <c r="B47" s="143">
        <f>[12]Sheet1!E27</f>
        <v>1184956.4950267395</v>
      </c>
      <c r="C47" s="143">
        <f>[12]Sheet1!F27</f>
        <v>360062.68684268463</v>
      </c>
      <c r="D47" s="143">
        <f>[12]Sheet1!G27</f>
        <v>824893.80818405491</v>
      </c>
      <c r="E47" s="143">
        <f>[12]Sheet1!H27</f>
        <v>197042.41930869926</v>
      </c>
      <c r="F47" s="143">
        <f>[12]Sheet1!I27</f>
        <v>115121.23713751124</v>
      </c>
      <c r="G47" s="143">
        <f>[12]Sheet1!J27</f>
        <v>512730.15173785924</v>
      </c>
      <c r="H47" s="147" t="s">
        <v>62</v>
      </c>
      <c r="I47" s="147"/>
      <c r="J47" s="146"/>
      <c r="K47" s="143"/>
    </row>
    <row r="48" spans="1:11" x14ac:dyDescent="0.2">
      <c r="B48" s="143">
        <f>[12]Sheet1!E28</f>
        <v>1535290.4225584948</v>
      </c>
      <c r="C48" s="143">
        <f>[12]Sheet1!F28</f>
        <v>726871.27882529399</v>
      </c>
      <c r="D48" s="143">
        <f>[12]Sheet1!G28</f>
        <v>808419.14373324695</v>
      </c>
      <c r="E48" s="143">
        <f>[12]Sheet1!H28</f>
        <v>167211.29606674396</v>
      </c>
      <c r="F48" s="143">
        <f>[12]Sheet1!I28</f>
        <v>97086.578578109955</v>
      </c>
      <c r="G48" s="143">
        <f>[12]Sheet1!J28</f>
        <v>544121.26908840414</v>
      </c>
      <c r="H48" s="147" t="s">
        <v>61</v>
      </c>
      <c r="I48" s="147"/>
      <c r="J48" s="146"/>
      <c r="K48" s="143"/>
    </row>
    <row r="49" spans="2:11" x14ac:dyDescent="0.2">
      <c r="B49" s="143">
        <f>[12]Sheet1!E29</f>
        <v>1002122.6260151487</v>
      </c>
      <c r="C49" s="143">
        <f>[12]Sheet1!F29</f>
        <v>371868.02083752723</v>
      </c>
      <c r="D49" s="143">
        <f>[12]Sheet1!G29</f>
        <v>630254.60517762252</v>
      </c>
      <c r="E49" s="143">
        <f>[12]Sheet1!H29</f>
        <v>127698.1415971367</v>
      </c>
      <c r="F49" s="143">
        <f>[12]Sheet1!I29</f>
        <v>77849.609448081916</v>
      </c>
      <c r="G49" s="143">
        <f>[12]Sheet1!J29</f>
        <v>424706.85413240432</v>
      </c>
      <c r="H49" s="145" t="s">
        <v>60</v>
      </c>
      <c r="I49" s="145"/>
      <c r="J49" s="144"/>
      <c r="K49" s="143"/>
    </row>
    <row r="50" spans="2:11" x14ac:dyDescent="0.2">
      <c r="B50" s="143"/>
      <c r="C50" s="143"/>
      <c r="D50" s="143"/>
      <c r="E50" s="143"/>
      <c r="F50" s="143"/>
      <c r="G50" s="143"/>
      <c r="H50" s="143"/>
      <c r="I50" s="143"/>
      <c r="J50" s="143"/>
      <c r="K50" s="143"/>
    </row>
    <row r="51" spans="2:11" x14ac:dyDescent="0.2">
      <c r="B51" s="143"/>
      <c r="C51" s="143"/>
      <c r="D51" s="143"/>
      <c r="E51" s="143"/>
      <c r="F51" s="143"/>
      <c r="G51" s="143"/>
      <c r="H51" s="143"/>
      <c r="I51" s="143"/>
      <c r="J51" s="143"/>
      <c r="K51" s="143"/>
    </row>
  </sheetData>
  <mergeCells count="8">
    <mergeCell ref="A2:A3"/>
    <mergeCell ref="A1:G1"/>
    <mergeCell ref="H47:J47"/>
    <mergeCell ref="H48:J48"/>
    <mergeCell ref="H49:J49"/>
    <mergeCell ref="D2:G2"/>
    <mergeCell ref="B2:B3"/>
    <mergeCell ref="C2:C3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46"/>
  <sheetViews>
    <sheetView topLeftCell="A16" workbookViewId="0">
      <selection activeCell="K28" sqref="K28"/>
    </sheetView>
  </sheetViews>
  <sheetFormatPr baseColWidth="10" defaultRowHeight="12.75" x14ac:dyDescent="0.2"/>
  <cols>
    <col min="1" max="1" width="29.7109375" customWidth="1"/>
    <col min="2" max="5" width="13" bestFit="1" customWidth="1"/>
    <col min="6" max="6" width="11.28515625" bestFit="1" customWidth="1"/>
    <col min="7" max="7" width="13" bestFit="1" customWidth="1"/>
  </cols>
  <sheetData>
    <row r="1" spans="1:7" ht="46.5" customHeight="1" x14ac:dyDescent="0.2">
      <c r="A1" s="120" t="s">
        <v>16</v>
      </c>
      <c r="B1" s="120"/>
      <c r="C1" s="120"/>
      <c r="D1" s="120"/>
      <c r="E1" s="120"/>
      <c r="F1" s="120"/>
      <c r="G1" s="120"/>
    </row>
    <row r="2" spans="1:7" x14ac:dyDescent="0.2">
      <c r="A2" s="122" t="s">
        <v>10</v>
      </c>
      <c r="B2" s="122" t="s">
        <v>5</v>
      </c>
      <c r="C2" s="122" t="s">
        <v>4</v>
      </c>
      <c r="D2" s="122" t="s">
        <v>3</v>
      </c>
      <c r="E2" s="122"/>
      <c r="F2" s="122"/>
      <c r="G2" s="122"/>
    </row>
    <row r="3" spans="1:7" ht="25.5" x14ac:dyDescent="0.2">
      <c r="A3" s="122"/>
      <c r="B3" s="122"/>
      <c r="C3" s="122"/>
      <c r="D3" s="30" t="s">
        <v>0</v>
      </c>
      <c r="E3" s="30" t="s">
        <v>6</v>
      </c>
      <c r="F3" s="30" t="s">
        <v>1</v>
      </c>
      <c r="G3" s="30" t="s">
        <v>2</v>
      </c>
    </row>
    <row r="4" spans="1:7" ht="6" customHeight="1" x14ac:dyDescent="0.2">
      <c r="A4" s="2"/>
      <c r="B4" s="2"/>
      <c r="C4" s="2"/>
      <c r="D4" s="2"/>
      <c r="E4" s="2"/>
      <c r="F4" s="2"/>
      <c r="G4" s="2"/>
    </row>
    <row r="5" spans="1:7" x14ac:dyDescent="0.2">
      <c r="A5" s="5" t="str">
        <f>[1]Resumen!A5</f>
        <v>Total Viviendas</v>
      </c>
      <c r="B5" s="16">
        <f>[1]Resumen!C5</f>
        <v>1704883.2516660311</v>
      </c>
      <c r="C5" s="16">
        <f>[1]Resumen!E5</f>
        <v>866725.12247956253</v>
      </c>
      <c r="D5" s="16">
        <f>[1]Resumen!G5</f>
        <v>838158.12918663234</v>
      </c>
      <c r="E5" s="16">
        <f>[1]Resumen!I5</f>
        <v>228007.95029876073</v>
      </c>
      <c r="F5" s="16">
        <f>[1]Resumen!K5</f>
        <v>143333.91302110479</v>
      </c>
      <c r="G5" s="16">
        <f>[1]Resumen!M5</f>
        <v>466816.26586671104</v>
      </c>
    </row>
    <row r="6" spans="1:7" x14ac:dyDescent="0.2">
      <c r="A6" s="5" t="str">
        <f>[1]Resumen!A6</f>
        <v>Total Hogares</v>
      </c>
      <c r="B6" s="16">
        <f>[1]Resumen!C6</f>
        <v>1737496.4192029338</v>
      </c>
      <c r="C6" s="16">
        <f>[1]Resumen!E6</f>
        <v>881731.26908564894</v>
      </c>
      <c r="D6" s="16">
        <f>[1]Resumen!G6</f>
        <v>855765.15011745831</v>
      </c>
      <c r="E6" s="16">
        <f>[1]Resumen!I6</f>
        <v>234606.98279243745</v>
      </c>
      <c r="F6" s="16">
        <f>[1]Resumen!K6</f>
        <v>145834.29350380623</v>
      </c>
      <c r="G6" s="16">
        <f>[1]Resumen!M6</f>
        <v>475323.87382115831</v>
      </c>
    </row>
    <row r="7" spans="1:7" x14ac:dyDescent="0.2">
      <c r="A7" s="5" t="str">
        <f>"Poblacion "&amp;[1]Resumen!A7</f>
        <v>Poblacion Total</v>
      </c>
      <c r="B7" s="16">
        <f>[1]Resumen!C7</f>
        <v>8200795.0164176766</v>
      </c>
      <c r="C7" s="16">
        <f>[1]Resumen!E7</f>
        <v>4466918.6441723136</v>
      </c>
      <c r="D7" s="16">
        <f>[1]Resumen!G7</f>
        <v>3733876.3722405182</v>
      </c>
      <c r="E7" s="16">
        <f>[1]Resumen!I7</f>
        <v>1029198.7608843871</v>
      </c>
      <c r="F7" s="16">
        <f>[1]Resumen!K7</f>
        <v>607656.16125780146</v>
      </c>
      <c r="G7" s="16">
        <f>[1]Resumen!M7</f>
        <v>2097021.4500968761</v>
      </c>
    </row>
    <row r="8" spans="1:7" x14ac:dyDescent="0.2">
      <c r="A8" s="6" t="str">
        <f>[1]Resumen!A8</f>
        <v>Hombre</v>
      </c>
      <c r="B8" s="16">
        <f>[1]Resumen!C8</f>
        <v>3987236.3111034706</v>
      </c>
      <c r="C8" s="16">
        <f>[1]Resumen!E8</f>
        <v>2251215.7055256795</v>
      </c>
      <c r="D8" s="16">
        <f>[1]Resumen!G8</f>
        <v>1736020.6055780875</v>
      </c>
      <c r="E8" s="16">
        <f>[1]Resumen!I8</f>
        <v>489761.98745311663</v>
      </c>
      <c r="F8" s="16">
        <f>[1]Resumen!K8</f>
        <v>286301.52826448565</v>
      </c>
      <c r="G8" s="16">
        <f>[1]Resumen!M8</f>
        <v>959957.08986076096</v>
      </c>
    </row>
    <row r="9" spans="1:7" x14ac:dyDescent="0.2">
      <c r="A9" s="6" t="str">
        <f>[1]Resumen!A9</f>
        <v>Mujer</v>
      </c>
      <c r="B9" s="16">
        <f>[1]Resumen!C9</f>
        <v>4213558.7053072238</v>
      </c>
      <c r="C9" s="16">
        <f>[1]Resumen!E9</f>
        <v>2215702.9386465196</v>
      </c>
      <c r="D9" s="16">
        <f>[1]Resumen!G9</f>
        <v>1997855.7666609725</v>
      </c>
      <c r="E9" s="16">
        <f>[1]Resumen!I9</f>
        <v>539436.77343137551</v>
      </c>
      <c r="F9" s="16">
        <f>[1]Resumen!K9</f>
        <v>321354.63299331325</v>
      </c>
      <c r="G9" s="16">
        <f>[1]Resumen!M9</f>
        <v>1137064.360236583</v>
      </c>
    </row>
    <row r="10" spans="1:7" x14ac:dyDescent="0.2">
      <c r="A10" s="5" t="str">
        <f>[1]Resumen!A10</f>
        <v>Personas por Hogar</v>
      </c>
      <c r="B10" s="16">
        <f>[1]Resumen!D10</f>
        <v>4.7201582904837709</v>
      </c>
      <c r="C10" s="16">
        <f>[1]Resumen!F10</f>
        <v>5.066077160680754</v>
      </c>
      <c r="D10" s="5">
        <f>[1]Resumen!H10</f>
        <v>4.3637433507335732</v>
      </c>
      <c r="E10" s="5">
        <f>[1]Resumen!J10</f>
        <v>4.3869059165858406</v>
      </c>
      <c r="F10" s="5">
        <f>[1]Resumen!L10</f>
        <v>4.1667576717265478</v>
      </c>
      <c r="G10" s="5">
        <f>[1]Resumen!N10</f>
        <v>4.4127481849590557</v>
      </c>
    </row>
    <row r="11" spans="1:7" x14ac:dyDescent="0.2">
      <c r="A11" s="68"/>
      <c r="B11" s="69"/>
      <c r="C11" s="69"/>
      <c r="D11" s="68"/>
      <c r="E11" s="68"/>
      <c r="F11" s="68"/>
      <c r="G11" s="68"/>
    </row>
    <row r="12" spans="1:7" x14ac:dyDescent="0.2">
      <c r="A12" s="5" t="str">
        <f>[1]Resumen!A11</f>
        <v>Poblacion edad de Trabajar</v>
      </c>
      <c r="B12" s="5">
        <f>[1]Resumen!C11</f>
        <v>6496542.2253903775</v>
      </c>
      <c r="C12" s="5">
        <f>[1]Resumen!E11</f>
        <v>3440092.3561230674</v>
      </c>
      <c r="D12" s="5">
        <f>[1]Resumen!G11</f>
        <v>3056449.8692641817</v>
      </c>
      <c r="E12" s="5">
        <f>[1]Resumen!I11</f>
        <v>857760.44775559404</v>
      </c>
      <c r="F12" s="5">
        <f>[1]Resumen!K11</f>
        <v>497687.19798993942</v>
      </c>
      <c r="G12" s="5">
        <f>[1]Resumen!M11</f>
        <v>1701002.223517769</v>
      </c>
    </row>
    <row r="13" spans="1:7" x14ac:dyDescent="0.2">
      <c r="A13" s="6" t="str">
        <f>[1]Resumen!B12</f>
        <v>Hombre</v>
      </c>
      <c r="B13" s="5">
        <f>[1]Resumen!C12</f>
        <v>3101918.386952363</v>
      </c>
      <c r="C13" s="5">
        <f>[1]Resumen!E12</f>
        <v>1724398.4946040234</v>
      </c>
      <c r="D13" s="5">
        <f>[1]Resumen!G12</f>
        <v>1377519.8923486371</v>
      </c>
      <c r="E13" s="5">
        <f>[1]Resumen!I12</f>
        <v>393734.6870278907</v>
      </c>
      <c r="F13" s="5">
        <f>[1]Resumen!K12</f>
        <v>230003.15242786394</v>
      </c>
      <c r="G13" s="5">
        <f>[1]Resumen!M12</f>
        <v>753782.0528930258</v>
      </c>
    </row>
    <row r="14" spans="1:7" x14ac:dyDescent="0.2">
      <c r="A14" s="6" t="str">
        <f>[1]Resumen!B13</f>
        <v>Mujer</v>
      </c>
      <c r="B14" s="5">
        <f>[1]Resumen!C13</f>
        <v>3394623.8384337542</v>
      </c>
      <c r="C14" s="5">
        <f>[1]Resumen!E13</f>
        <v>1715693.8615193574</v>
      </c>
      <c r="D14" s="5">
        <f>[1]Resumen!G13</f>
        <v>1678929.9769146917</v>
      </c>
      <c r="E14" s="5">
        <f>[1]Resumen!I13</f>
        <v>464025.76072777691</v>
      </c>
      <c r="F14" s="5">
        <f>[1]Resumen!K13</f>
        <v>267684.04556207807</v>
      </c>
      <c r="G14" s="5">
        <f>[1]Resumen!M13</f>
        <v>947220.17062509607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5" t="str">
        <f>[1]Resumen!A14</f>
        <v>Poblacion en edad de 5 a 17 años</v>
      </c>
      <c r="B16" s="5">
        <f>[1]Resumen!C14</f>
        <v>2618005.8607276082</v>
      </c>
      <c r="C16" s="5">
        <f>[1]Resumen!E14</f>
        <v>1580665.2433931145</v>
      </c>
      <c r="D16" s="5">
        <f>[1]Resumen!G14</f>
        <v>1037340.6173347963</v>
      </c>
      <c r="E16" s="5">
        <f>[1]Resumen!I14</f>
        <v>252879.47621458385</v>
      </c>
      <c r="F16" s="5">
        <f>[1]Resumen!K14</f>
        <v>163655.47668943001</v>
      </c>
      <c r="G16" s="5">
        <f>[1]Resumen!M14</f>
        <v>620805.66443072993</v>
      </c>
    </row>
    <row r="17" spans="1:7" x14ac:dyDescent="0.2">
      <c r="A17" s="6" t="str">
        <f>[1]Resumen!B15</f>
        <v>Hombre</v>
      </c>
      <c r="B17" s="5">
        <f>[1]Resumen!C15</f>
        <v>1357300.0722456321</v>
      </c>
      <c r="C17" s="5">
        <f>[1]Resumen!E15</f>
        <v>829957.3931618029</v>
      </c>
      <c r="D17" s="5">
        <f>[1]Resumen!G15</f>
        <v>527342.67908386502</v>
      </c>
      <c r="E17" s="5">
        <f>[1]Resumen!I15</f>
        <v>135280.16612037178</v>
      </c>
      <c r="F17" s="5">
        <f>[1]Resumen!K15</f>
        <v>85649.976025278156</v>
      </c>
      <c r="G17" s="5">
        <f>[1]Resumen!M15</f>
        <v>306412.5369382191</v>
      </c>
    </row>
    <row r="18" spans="1:7" x14ac:dyDescent="0.2">
      <c r="A18" s="6" t="str">
        <f>[1]Resumen!B16</f>
        <v>Mujer</v>
      </c>
      <c r="B18" s="5">
        <f>[1]Resumen!C16</f>
        <v>1260705.7884822951</v>
      </c>
      <c r="C18" s="5">
        <f>[1]Resumen!E16</f>
        <v>750707.85023143759</v>
      </c>
      <c r="D18" s="5">
        <f>[1]Resumen!G16</f>
        <v>509997.93825085432</v>
      </c>
      <c r="E18" s="5">
        <f>[1]Resumen!I16</f>
        <v>117599.31009421036</v>
      </c>
      <c r="F18" s="5">
        <f>[1]Resumen!K16</f>
        <v>78005.500664152627</v>
      </c>
      <c r="G18" s="5">
        <f>[1]Resumen!M16</f>
        <v>314393.12749249814</v>
      </c>
    </row>
    <row r="19" spans="1:7" x14ac:dyDescent="0.2">
      <c r="A19" s="70"/>
      <c r="B19" s="68"/>
      <c r="C19" s="68"/>
      <c r="D19" s="68"/>
      <c r="E19" s="68"/>
      <c r="F19" s="68"/>
      <c r="G19" s="68"/>
    </row>
    <row r="20" spans="1:7" x14ac:dyDescent="0.2">
      <c r="A20" s="5" t="str">
        <f>[1]Resumen!A17</f>
        <v>Trabajo infantil</v>
      </c>
      <c r="B20" s="5">
        <f>[1]Resumen!C17</f>
        <v>359616.88772171451</v>
      </c>
      <c r="C20" s="5">
        <f>[1]Resumen!E17</f>
        <v>276198.54180308024</v>
      </c>
      <c r="D20" s="5">
        <f>[1]Resumen!G17</f>
        <v>83418.345918637991</v>
      </c>
      <c r="E20" s="5">
        <f>[1]Resumen!I17</f>
        <v>18682.088542443147</v>
      </c>
      <c r="F20" s="5">
        <f>[1]Resumen!K17</f>
        <v>12549.680384514582</v>
      </c>
      <c r="G20" s="5">
        <f>[1]Resumen!M17</f>
        <v>52186.576991680653</v>
      </c>
    </row>
    <row r="21" spans="1:7" x14ac:dyDescent="0.2">
      <c r="A21" s="6" t="s">
        <v>14</v>
      </c>
      <c r="B21" s="5">
        <f>[1]Resumen!C18</f>
        <v>287216.4434599668</v>
      </c>
      <c r="C21" s="5">
        <f>[1]Resumen!E18</f>
        <v>235612.52251260521</v>
      </c>
      <c r="D21" s="5">
        <f>[1]Resumen!G18</f>
        <v>51603.920947363898</v>
      </c>
      <c r="E21" s="5">
        <f>[1]Resumen!I18</f>
        <v>12993.267427204681</v>
      </c>
      <c r="F21" s="5">
        <f>[1]Resumen!K18</f>
        <v>8185.9590325386962</v>
      </c>
      <c r="G21" s="5">
        <f>[1]Resumen!M18</f>
        <v>30424.694487620065</v>
      </c>
    </row>
    <row r="22" spans="1:7" x14ac:dyDescent="0.2">
      <c r="A22" s="6" t="s">
        <v>15</v>
      </c>
      <c r="B22" s="5">
        <f>[1]Resumen!C19</f>
        <v>72400.444261751458</v>
      </c>
      <c r="C22" s="5">
        <f>[1]Resumen!E19</f>
        <v>40586.019290476826</v>
      </c>
      <c r="D22" s="5">
        <f>[1]Resumen!G19</f>
        <v>31814.424971274555</v>
      </c>
      <c r="E22" s="5">
        <f>[1]Resumen!I19</f>
        <v>5688.8211152384738</v>
      </c>
      <c r="F22" s="5">
        <f>[1]Resumen!K19</f>
        <v>4363.7213519758816</v>
      </c>
      <c r="G22" s="5">
        <f>[1]Resumen!M19</f>
        <v>21761.882504060188</v>
      </c>
    </row>
    <row r="23" spans="1:7" x14ac:dyDescent="0.2">
      <c r="A23" s="70"/>
      <c r="B23" s="68"/>
      <c r="C23" s="68"/>
      <c r="D23" s="68"/>
      <c r="E23" s="68"/>
      <c r="F23" s="68"/>
      <c r="G23" s="68"/>
    </row>
    <row r="24" spans="1:7" x14ac:dyDescent="0.2">
      <c r="A24" s="5" t="str">
        <f>[1]Resumen!A20</f>
        <v>Poblacion Economicamente Activa</v>
      </c>
      <c r="B24" s="5">
        <f>[1]Resumen!C20</f>
        <v>3369918.702429974</v>
      </c>
      <c r="C24" s="5">
        <f>[1]Resumen!E20</f>
        <v>1766613.2949318059</v>
      </c>
      <c r="D24" s="5">
        <f>[1]Resumen!G20</f>
        <v>1603305.4074984677</v>
      </c>
      <c r="E24" s="5">
        <f>[1]Resumen!I20</f>
        <v>467188.74526785023</v>
      </c>
      <c r="F24" s="5">
        <f>[1]Resumen!K20</f>
        <v>259402.53058752546</v>
      </c>
      <c r="G24" s="5">
        <f>[1]Resumen!M20</f>
        <v>876714.13164332137</v>
      </c>
    </row>
    <row r="25" spans="1:7" x14ac:dyDescent="0.2">
      <c r="A25" s="6" t="str">
        <f>[1]Resumen!B21</f>
        <v>Hombre</v>
      </c>
      <c r="B25" s="5">
        <f>[1]Resumen!C21</f>
        <v>2183811.2855554074</v>
      </c>
      <c r="C25" s="5">
        <f>[1]Resumen!E21</f>
        <v>1295842.172490871</v>
      </c>
      <c r="D25" s="5">
        <f>[1]Resumen!G21</f>
        <v>887969.11306477652</v>
      </c>
      <c r="E25" s="5">
        <f>[1]Resumen!I21</f>
        <v>254131.01685993635</v>
      </c>
      <c r="F25" s="5">
        <f>[1]Resumen!K21</f>
        <v>148223.19205415787</v>
      </c>
      <c r="G25" s="5">
        <f>[1]Resumen!M21</f>
        <v>485614.90415061917</v>
      </c>
    </row>
    <row r="26" spans="1:7" x14ac:dyDescent="0.2">
      <c r="A26" s="6" t="str">
        <f>[1]Resumen!B22</f>
        <v>Mujer</v>
      </c>
      <c r="B26" s="5">
        <f>[1]Resumen!C22</f>
        <v>1186107.4168749917</v>
      </c>
      <c r="C26" s="5">
        <f>[1]Resumen!E22</f>
        <v>470771.12244103488</v>
      </c>
      <c r="D26" s="5">
        <f>[1]Resumen!G22</f>
        <v>715336.29443392949</v>
      </c>
      <c r="E26" s="5">
        <f>[1]Resumen!I22</f>
        <v>213057.72840791391</v>
      </c>
      <c r="F26" s="5">
        <f>[1]Resumen!K22</f>
        <v>111179.33853337044</v>
      </c>
      <c r="G26" s="5">
        <f>[1]Resumen!M22</f>
        <v>391099.2274926001</v>
      </c>
    </row>
    <row r="27" spans="1:7" x14ac:dyDescent="0.2">
      <c r="A27" s="6"/>
      <c r="B27" s="5"/>
      <c r="C27" s="5"/>
      <c r="D27" s="5"/>
      <c r="E27" s="5"/>
      <c r="F27" s="5"/>
      <c r="G27" s="5"/>
    </row>
    <row r="28" spans="1:7" x14ac:dyDescent="0.2">
      <c r="A28" s="5" t="str">
        <f>[1]Resumen!A23</f>
        <v>Ingreso Percapita de los Hogares</v>
      </c>
      <c r="B28" s="5">
        <f>[1]Resumen!D23</f>
        <v>2773.5380415689829</v>
      </c>
      <c r="C28" s="5">
        <f>[1]Resumen!F23</f>
        <v>1916.4696858224975</v>
      </c>
      <c r="D28" s="5">
        <f>[1]Resumen!H23</f>
        <v>3669.1711006422993</v>
      </c>
      <c r="E28" s="5">
        <f>[1]Resumen!J23</f>
        <v>4784.9823305372838</v>
      </c>
      <c r="F28" s="5">
        <f>[1]Resumen!L23</f>
        <v>3968.2591854491639</v>
      </c>
      <c r="G28" s="5">
        <f>[1]Resumen!N23</f>
        <v>3028.4643182598643</v>
      </c>
    </row>
    <row r="29" spans="1:7" x14ac:dyDescent="0.2">
      <c r="A29" s="68"/>
      <c r="B29" s="68"/>
      <c r="C29" s="68"/>
      <c r="D29" s="68"/>
      <c r="E29" s="68"/>
      <c r="F29" s="68"/>
      <c r="G29" s="68"/>
    </row>
    <row r="30" spans="1:7" x14ac:dyDescent="0.2">
      <c r="A30" s="5" t="s">
        <v>11</v>
      </c>
      <c r="B30" s="5">
        <f t="shared" ref="B30:G30" si="0">+B24/B12*100</f>
        <v>51.872497484267107</v>
      </c>
      <c r="C30" s="5">
        <f t="shared" si="0"/>
        <v>51.353658915214496</v>
      </c>
      <c r="D30" s="5">
        <f t="shared" si="0"/>
        <v>52.456460144214702</v>
      </c>
      <c r="E30" s="5">
        <f t="shared" si="0"/>
        <v>54.466109563607276</v>
      </c>
      <c r="F30" s="5">
        <f t="shared" si="0"/>
        <v>52.121600000000235</v>
      </c>
      <c r="G30" s="5">
        <f t="shared" si="0"/>
        <v>51.541033840051476</v>
      </c>
    </row>
    <row r="31" spans="1:7" x14ac:dyDescent="0.2">
      <c r="A31" s="5" t="s">
        <v>12</v>
      </c>
      <c r="B31" s="5">
        <f t="shared" ref="B31:G32" si="1">+B25/B13*100</f>
        <v>70.401958179854091</v>
      </c>
      <c r="C31" s="5">
        <f t="shared" si="1"/>
        <v>75.147489199614355</v>
      </c>
      <c r="D31" s="5">
        <f t="shared" si="1"/>
        <v>64.461436673034996</v>
      </c>
      <c r="E31" s="5">
        <f t="shared" si="1"/>
        <v>64.543720742067777</v>
      </c>
      <c r="F31" s="5">
        <f t="shared" si="1"/>
        <v>64.443982827863735</v>
      </c>
      <c r="G31" s="5">
        <f t="shared" si="1"/>
        <v>64.423781686871223</v>
      </c>
    </row>
    <row r="32" spans="1:7" x14ac:dyDescent="0.2">
      <c r="A32" s="5" t="s">
        <v>13</v>
      </c>
      <c r="B32" s="5">
        <f t="shared" si="1"/>
        <v>34.940761431235636</v>
      </c>
      <c r="C32" s="5">
        <f t="shared" si="1"/>
        <v>27.439109796903789</v>
      </c>
      <c r="D32" s="5">
        <f t="shared" si="1"/>
        <v>42.606678317131298</v>
      </c>
      <c r="E32" s="5">
        <f t="shared" si="1"/>
        <v>45.915064731267222</v>
      </c>
      <c r="F32" s="5">
        <f t="shared" si="1"/>
        <v>41.533793431699706</v>
      </c>
      <c r="G32" s="5">
        <f t="shared" si="1"/>
        <v>41.28915743364113</v>
      </c>
    </row>
    <row r="33" spans="1:10" x14ac:dyDescent="0.2">
      <c r="A33" s="5"/>
      <c r="B33" s="5"/>
      <c r="C33" s="5"/>
      <c r="D33" s="5"/>
      <c r="E33" s="5"/>
      <c r="F33" s="5"/>
      <c r="G33" s="5"/>
    </row>
    <row r="34" spans="1:10" x14ac:dyDescent="0.2">
      <c r="A34" s="5" t="str">
        <f>[1]Resumen!A24</f>
        <v>Inactivos</v>
      </c>
      <c r="B34" s="16">
        <f>[1]Resumen!C24</f>
        <v>3126623.5229561394</v>
      </c>
      <c r="C34" s="16">
        <f>[1]Resumen!E24</f>
        <v>1673479.0611915761</v>
      </c>
      <c r="D34" s="16">
        <f>[1]Resumen!G24</f>
        <v>1453144.4617648639</v>
      </c>
      <c r="E34" s="16">
        <f>[1]Resumen!I24</f>
        <v>390571.70248781767</v>
      </c>
      <c r="F34" s="16">
        <f>[1]Resumen!K24</f>
        <v>238284.6674024165</v>
      </c>
      <c r="G34" s="16">
        <f>[1]Resumen!M24</f>
        <v>824288.09187481354</v>
      </c>
    </row>
    <row r="35" spans="1:10" x14ac:dyDescent="0.2">
      <c r="A35" s="68"/>
      <c r="B35" s="69"/>
      <c r="C35" s="69"/>
      <c r="D35" s="69"/>
      <c r="E35" s="69"/>
      <c r="F35" s="69"/>
      <c r="G35" s="69"/>
    </row>
    <row r="36" spans="1:10" x14ac:dyDescent="0.2">
      <c r="A36" s="5" t="s">
        <v>7</v>
      </c>
      <c r="B36" s="16">
        <f t="shared" ref="B36:G36" si="2">+B37+B38</f>
        <v>3226135.309695845</v>
      </c>
      <c r="C36" s="16">
        <f t="shared" si="2"/>
        <v>1731848.165250262</v>
      </c>
      <c r="D36" s="16">
        <f t="shared" si="2"/>
        <v>1494287.1444458195</v>
      </c>
      <c r="E36" s="16">
        <f t="shared" si="2"/>
        <v>423180.02512036444</v>
      </c>
      <c r="F36" s="16">
        <f t="shared" si="2"/>
        <v>246757.29426099974</v>
      </c>
      <c r="G36" s="16">
        <f t="shared" si="2"/>
        <v>824349.82506437646</v>
      </c>
    </row>
    <row r="37" spans="1:10" x14ac:dyDescent="0.2">
      <c r="A37" s="6" t="str">
        <f>[1]Resumen!A25</f>
        <v>Asalariados</v>
      </c>
      <c r="B37" s="16">
        <f>[1]Resumen!C25</f>
        <v>1474118.9203825674</v>
      </c>
      <c r="C37" s="16">
        <f>[1]Resumen!E25</f>
        <v>618028.94901143154</v>
      </c>
      <c r="D37" s="16">
        <f>[1]Resumen!G25</f>
        <v>856089.97137121228</v>
      </c>
      <c r="E37" s="16">
        <f>[1]Resumen!I25</f>
        <v>262140.87699019216</v>
      </c>
      <c r="F37" s="16">
        <f>[1]Resumen!K25</f>
        <v>156886.93079676683</v>
      </c>
      <c r="G37" s="16">
        <f>[1]Resumen!M25</f>
        <v>437062.16358420724</v>
      </c>
    </row>
    <row r="38" spans="1:10" x14ac:dyDescent="0.2">
      <c r="A38" s="6" t="str">
        <f>[1]Resumen!A26</f>
        <v>No Asalariados</v>
      </c>
      <c r="B38" s="16">
        <f>[1]Resumen!C26</f>
        <v>1752016.3893132776</v>
      </c>
      <c r="C38" s="16">
        <f>[1]Resumen!E26</f>
        <v>1113819.2162388305</v>
      </c>
      <c r="D38" s="16">
        <f>[1]Resumen!G26</f>
        <v>638197.17307460727</v>
      </c>
      <c r="E38" s="16">
        <f>[1]Resumen!I26</f>
        <v>161039.14813017228</v>
      </c>
      <c r="F38" s="16">
        <f>[1]Resumen!K26</f>
        <v>89870.363464232913</v>
      </c>
      <c r="G38" s="16">
        <f>[1]Resumen!M26</f>
        <v>387287.66148016928</v>
      </c>
    </row>
    <row r="39" spans="1:10" ht="6" customHeight="1" x14ac:dyDescent="0.2">
      <c r="A39" s="70"/>
      <c r="B39" s="69"/>
      <c r="C39" s="69"/>
      <c r="D39" s="69"/>
      <c r="E39" s="69"/>
      <c r="F39" s="69"/>
      <c r="G39" s="69"/>
    </row>
    <row r="40" spans="1:10" x14ac:dyDescent="0.2">
      <c r="A40" s="5" t="str">
        <f>[1]Resumen!A27</f>
        <v>Desocupados</v>
      </c>
      <c r="B40" s="16">
        <f>[1]Resumen!C27</f>
        <v>143783.3927345741</v>
      </c>
      <c r="C40" s="16">
        <f>[1]Resumen!E27</f>
        <v>34765.129681711056</v>
      </c>
      <c r="D40" s="16">
        <f>[1]Resumen!G27</f>
        <v>109018.26305286371</v>
      </c>
      <c r="E40" s="16">
        <f>[1]Resumen!I27</f>
        <v>44008.720147484848</v>
      </c>
      <c r="F40" s="16">
        <f>[1]Resumen!K27</f>
        <v>12645.236326528653</v>
      </c>
      <c r="G40" s="16">
        <f>[1]Resumen!M27</f>
        <v>52364.306578851254</v>
      </c>
    </row>
    <row r="41" spans="1:10" ht="6" customHeight="1" x14ac:dyDescent="0.2">
      <c r="A41" s="5"/>
      <c r="B41" s="5"/>
      <c r="C41" s="5"/>
      <c r="D41" s="5"/>
      <c r="E41" s="5"/>
      <c r="F41" s="5"/>
      <c r="G41" s="5"/>
    </row>
    <row r="42" spans="1:10" x14ac:dyDescent="0.2">
      <c r="A42" s="14" t="s">
        <v>18</v>
      </c>
      <c r="B42" s="33">
        <f t="shared" ref="B42:G42" si="3">+B40/B24*100</f>
        <v>4.2666724461600536</v>
      </c>
      <c r="C42" s="33">
        <f t="shared" si="3"/>
        <v>1.9678969801397903</v>
      </c>
      <c r="D42" s="33">
        <f t="shared" si="3"/>
        <v>6.7995942970689383</v>
      </c>
      <c r="E42" s="33">
        <f t="shared" si="3"/>
        <v>9.4199016121960764</v>
      </c>
      <c r="F42" s="33">
        <f t="shared" si="3"/>
        <v>4.8747544204323026</v>
      </c>
      <c r="G42" s="33">
        <f t="shared" si="3"/>
        <v>5.9727914366680848</v>
      </c>
    </row>
    <row r="43" spans="1:10" x14ac:dyDescent="0.2">
      <c r="A43" s="14" t="s">
        <v>8</v>
      </c>
      <c r="B43" s="33">
        <f>[1]Resumen!C28/B$36*100</f>
        <v>10.351988616137724</v>
      </c>
      <c r="C43" s="33">
        <f>[1]Resumen!E28/C$36*100</f>
        <v>10.174221399937927</v>
      </c>
      <c r="D43" s="33">
        <f>[1]Resumen!G28/D$36*100</f>
        <v>10.558017175213346</v>
      </c>
      <c r="E43" s="33">
        <f>[1]Resumen!I28/E$36*100</f>
        <v>13.10964134000095</v>
      </c>
      <c r="F43" s="33">
        <f>[1]Resumen!K28/F$36*100</f>
        <v>8.8227701045566711</v>
      </c>
      <c r="G43" s="33">
        <f>[1]Resumen!M28/G$36*100</f>
        <v>9.7675620961802494</v>
      </c>
      <c r="I43" s="1"/>
      <c r="J43" s="1"/>
    </row>
    <row r="44" spans="1:10" x14ac:dyDescent="0.2">
      <c r="A44" s="14" t="s">
        <v>9</v>
      </c>
      <c r="B44" s="33">
        <f>[1]Resumen!C29/B$36*100</f>
        <v>36.296518690795779</v>
      </c>
      <c r="C44" s="33">
        <f>[1]Resumen!E29/C$36*100</f>
        <v>41.028368794325907</v>
      </c>
      <c r="D44" s="33">
        <f>[1]Resumen!G29/D$36*100</f>
        <v>30.812401430931128</v>
      </c>
      <c r="E44" s="33">
        <f>[1]Resumen!I29/E$36*100</f>
        <v>25.186858095391568</v>
      </c>
      <c r="F44" s="33">
        <f>[1]Resumen!K29/F$36*100</f>
        <v>28.888602039499261</v>
      </c>
      <c r="G44" s="33">
        <f>[1]Resumen!M29/G$36*100</f>
        <v>34.276136141326127</v>
      </c>
      <c r="I44" s="1"/>
      <c r="J44" s="1"/>
    </row>
    <row r="45" spans="1:10" x14ac:dyDescent="0.2">
      <c r="A45" s="34"/>
      <c r="B45" s="34"/>
      <c r="C45" s="34"/>
      <c r="D45" s="34"/>
      <c r="E45" s="34"/>
      <c r="F45" s="34"/>
      <c r="G45" s="34"/>
    </row>
    <row r="46" spans="1:10" ht="30.75" customHeight="1" x14ac:dyDescent="0.2">
      <c r="A46" s="121" t="s">
        <v>17</v>
      </c>
      <c r="B46" s="121"/>
      <c r="C46" s="121"/>
      <c r="D46" s="121"/>
      <c r="E46" s="121"/>
      <c r="F46" s="121"/>
      <c r="G46" s="121"/>
    </row>
  </sheetData>
  <mergeCells count="6">
    <mergeCell ref="A1:G1"/>
    <mergeCell ref="A46:G46"/>
    <mergeCell ref="D2:G2"/>
    <mergeCell ref="B2:B3"/>
    <mergeCell ref="C2:C3"/>
    <mergeCell ref="A2:A3"/>
  </mergeCells>
  <phoneticPr fontId="3" type="noConversion"/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K22" sqref="K22"/>
    </sheetView>
  </sheetViews>
  <sheetFormatPr baseColWidth="10" defaultRowHeight="12.75" x14ac:dyDescent="0.2"/>
  <cols>
    <col min="1" max="1" width="31.42578125" customWidth="1"/>
    <col min="2" max="2" width="12.42578125" customWidth="1"/>
    <col min="3" max="3" width="11.28515625" customWidth="1"/>
    <col min="4" max="4" width="13.42578125" customWidth="1"/>
    <col min="5" max="5" width="11.42578125" customWidth="1"/>
    <col min="6" max="6" width="12.7109375" customWidth="1"/>
    <col min="7" max="7" width="11.5703125" bestFit="1" customWidth="1"/>
  </cols>
  <sheetData>
    <row r="1" spans="1:10" ht="46.5" customHeight="1" thickBot="1" x14ac:dyDescent="0.25">
      <c r="A1" s="120" t="s">
        <v>19</v>
      </c>
      <c r="B1" s="120"/>
      <c r="C1" s="120"/>
      <c r="D1" s="120"/>
      <c r="E1" s="120"/>
      <c r="F1" s="120"/>
      <c r="G1" s="120"/>
    </row>
    <row r="2" spans="1:10" x14ac:dyDescent="0.2">
      <c r="A2" s="126" t="s">
        <v>10</v>
      </c>
      <c r="B2" s="124" t="s">
        <v>5</v>
      </c>
      <c r="C2" s="124" t="s">
        <v>4</v>
      </c>
      <c r="D2" s="124" t="s">
        <v>3</v>
      </c>
      <c r="E2" s="124"/>
      <c r="F2" s="124"/>
      <c r="G2" s="125"/>
    </row>
    <row r="3" spans="1:10" ht="25.5" x14ac:dyDescent="0.2">
      <c r="A3" s="127"/>
      <c r="B3" s="122"/>
      <c r="C3" s="122"/>
      <c r="D3" s="30" t="s">
        <v>0</v>
      </c>
      <c r="E3" s="30" t="s">
        <v>6</v>
      </c>
      <c r="F3" s="30" t="s">
        <v>1</v>
      </c>
      <c r="G3" s="31" t="s">
        <v>2</v>
      </c>
    </row>
    <row r="4" spans="1:10" ht="6" customHeight="1" x14ac:dyDescent="0.2">
      <c r="A4" s="17"/>
      <c r="B4" s="18"/>
      <c r="C4" s="18"/>
      <c r="D4" s="18"/>
      <c r="E4" s="18"/>
      <c r="F4" s="18"/>
      <c r="G4" s="19"/>
    </row>
    <row r="5" spans="1:10" x14ac:dyDescent="0.2">
      <c r="A5" s="20" t="str">
        <f>[2]Resumen!A5</f>
        <v>Total Viviendas</v>
      </c>
      <c r="B5" s="21">
        <f>[2]Resumen!C5</f>
        <v>1786741.7983193393</v>
      </c>
      <c r="C5" s="21">
        <f>[2]Resumen!E5</f>
        <v>908559.36258118798</v>
      </c>
      <c r="D5" s="21">
        <f>[2]Resumen!G5</f>
        <v>878182.4357379307</v>
      </c>
      <c r="E5" s="21">
        <f>[2]Resumen!I5</f>
        <v>240180.85802610824</v>
      </c>
      <c r="F5" s="21">
        <f>[2]Resumen!K5</f>
        <v>154839.88345045617</v>
      </c>
      <c r="G5" s="22">
        <f>[2]Resumen!M5</f>
        <v>483161.69426142774</v>
      </c>
    </row>
    <row r="6" spans="1:10" x14ac:dyDescent="0.2">
      <c r="A6" s="20" t="str">
        <f>[2]Resumen!A6</f>
        <v>Total Hogares</v>
      </c>
      <c r="B6" s="21">
        <f>[2]Resumen!C6</f>
        <v>1822141.6445530066</v>
      </c>
      <c r="C6" s="21">
        <f>[2]Resumen!E6</f>
        <v>930046.70691038726</v>
      </c>
      <c r="D6" s="21">
        <f>[2]Resumen!G6</f>
        <v>892094.9376423842</v>
      </c>
      <c r="E6" s="21">
        <f>[2]Resumen!I6</f>
        <v>243993.25259795133</v>
      </c>
      <c r="F6" s="21">
        <f>[2]Resumen!K6</f>
        <v>156216.2379700157</v>
      </c>
      <c r="G6" s="22">
        <f>[2]Resumen!M6</f>
        <v>491885.44707448175</v>
      </c>
    </row>
    <row r="7" spans="1:10" x14ac:dyDescent="0.2">
      <c r="A7" s="20" t="str">
        <f>"Poblacion "&amp;[2]Resumen!A7</f>
        <v>Poblacion Total</v>
      </c>
      <c r="B7" s="21">
        <f>[2]Resumen!C7</f>
        <v>8303399.2548692832</v>
      </c>
      <c r="C7" s="21">
        <f>[2]Resumen!E7</f>
        <v>4490009.0063640289</v>
      </c>
      <c r="D7" s="21">
        <f>[2]Resumen!G7</f>
        <v>3813390.2485066382</v>
      </c>
      <c r="E7" s="21">
        <f>[2]Resumen!I7</f>
        <v>1032968.3092407846</v>
      </c>
      <c r="F7" s="21">
        <f>[2]Resumen!K7</f>
        <v>636391.92098138679</v>
      </c>
      <c r="G7" s="22">
        <f>[2]Resumen!M7</f>
        <v>2144030.0182848019</v>
      </c>
    </row>
    <row r="8" spans="1:10" x14ac:dyDescent="0.2">
      <c r="A8" s="23" t="str">
        <f>[2]Resumen!A8</f>
        <v>Hombre</v>
      </c>
      <c r="B8" s="21">
        <f>[2]Resumen!C8</f>
        <v>4049888.8083685292</v>
      </c>
      <c r="C8" s="21">
        <f>[2]Resumen!E8</f>
        <v>2268973.3255971563</v>
      </c>
      <c r="D8" s="21">
        <f>[2]Resumen!G8</f>
        <v>1780915.482772493</v>
      </c>
      <c r="E8" s="21">
        <f>[2]Resumen!I8</f>
        <v>483649.9063704107</v>
      </c>
      <c r="F8" s="21">
        <f>[2]Resumen!K8</f>
        <v>290582.84794201545</v>
      </c>
      <c r="G8" s="22">
        <f>[2]Resumen!M8</f>
        <v>1006682.7284600885</v>
      </c>
    </row>
    <row r="9" spans="1:10" x14ac:dyDescent="0.2">
      <c r="A9" s="23" t="str">
        <f>[2]Resumen!A9</f>
        <v>Mujer</v>
      </c>
      <c r="B9" s="21">
        <f>[2]Resumen!C9</f>
        <v>4253510.4465014897</v>
      </c>
      <c r="C9" s="21">
        <f>[2]Resumen!E9</f>
        <v>2221035.6807682537</v>
      </c>
      <c r="D9" s="21">
        <f>[2]Resumen!G9</f>
        <v>2032474.765734565</v>
      </c>
      <c r="E9" s="21">
        <f>[2]Resumen!I9</f>
        <v>549318.40287039999</v>
      </c>
      <c r="F9" s="21">
        <f>[2]Resumen!K9</f>
        <v>345809.07303934183</v>
      </c>
      <c r="G9" s="22">
        <f>[2]Resumen!M9</f>
        <v>1137347.2898248108</v>
      </c>
    </row>
    <row r="10" spans="1:10" x14ac:dyDescent="0.2">
      <c r="A10" s="20" t="str">
        <f>[2]Resumen!A10</f>
        <v>Personas por Hogar</v>
      </c>
      <c r="B10" s="21">
        <f>[2]Resumen!D10</f>
        <v>4.5569449991413631</v>
      </c>
      <c r="C10" s="21">
        <f>[2]Resumen!F10</f>
        <v>4.8277242132072162</v>
      </c>
      <c r="D10" s="24">
        <f>[2]Resumen!H10</f>
        <v>4.2746462148804794</v>
      </c>
      <c r="E10" s="24">
        <f>[2]Resumen!J10</f>
        <v>4.2335937499999927</v>
      </c>
      <c r="F10" s="24">
        <f>[2]Resumen!L10</f>
        <v>4.0737885462555008</v>
      </c>
      <c r="G10" s="25">
        <f>[2]Resumen!N10</f>
        <v>4.3587994542974062</v>
      </c>
    </row>
    <row r="11" spans="1:10" x14ac:dyDescent="0.2">
      <c r="A11" s="71"/>
      <c r="B11" s="72"/>
      <c r="C11" s="72"/>
      <c r="D11" s="73"/>
      <c r="E11" s="73"/>
      <c r="F11" s="73"/>
      <c r="G11" s="74"/>
    </row>
    <row r="12" spans="1:10" x14ac:dyDescent="0.2">
      <c r="A12" s="20" t="str">
        <f>[2]Resumen!A11</f>
        <v>Poblacion edad de Trabajar</v>
      </c>
      <c r="B12" s="24">
        <f>[2]Resumen!C11</f>
        <v>6627555.5680096149</v>
      </c>
      <c r="C12" s="24">
        <f>[2]Resumen!E11</f>
        <v>3499391.6752820625</v>
      </c>
      <c r="D12" s="24">
        <f>[2]Resumen!G11</f>
        <v>3128163.8927289387</v>
      </c>
      <c r="E12" s="24">
        <f>[2]Resumen!I11</f>
        <v>863650.33531882428</v>
      </c>
      <c r="F12" s="24">
        <f>[2]Resumen!K11</f>
        <v>520434.05270845798</v>
      </c>
      <c r="G12" s="25">
        <f>[2]Resumen!M11</f>
        <v>1744079.5047018041</v>
      </c>
    </row>
    <row r="13" spans="1:10" x14ac:dyDescent="0.2">
      <c r="A13" s="23" t="str">
        <f>[2]Resumen!B12</f>
        <v>Hombre</v>
      </c>
      <c r="B13" s="24">
        <f>[2]Resumen!C12</f>
        <v>3175964.973526625</v>
      </c>
      <c r="C13" s="24">
        <f>[2]Resumen!E12</f>
        <v>1749272.8584223527</v>
      </c>
      <c r="D13" s="24">
        <f>[2]Resumen!G12</f>
        <v>1426692.115104811</v>
      </c>
      <c r="E13" s="24">
        <f>[2]Resumen!I12</f>
        <v>391389.95773181907</v>
      </c>
      <c r="F13" s="24">
        <f>[2]Resumen!K12</f>
        <v>233292.09106534973</v>
      </c>
      <c r="G13" s="25">
        <f>[2]Resumen!M12</f>
        <v>802010.06630771304</v>
      </c>
    </row>
    <row r="14" spans="1:10" x14ac:dyDescent="0.2">
      <c r="A14" s="23" t="str">
        <f>[2]Resumen!B13</f>
        <v>Mujer</v>
      </c>
      <c r="B14" s="24">
        <f>[2]Resumen!C13</f>
        <v>3451590.5944840522</v>
      </c>
      <c r="C14" s="24">
        <f>[2]Resumen!E13</f>
        <v>1750118.8168605107</v>
      </c>
      <c r="D14" s="24">
        <f>[2]Resumen!G13</f>
        <v>1701471.7776243077</v>
      </c>
      <c r="E14" s="24">
        <f>[2]Resumen!I13</f>
        <v>472260.37758703087</v>
      </c>
      <c r="F14" s="24">
        <f>[2]Resumen!K13</f>
        <v>287141.96164311661</v>
      </c>
      <c r="G14" s="25">
        <f>[2]Resumen!M13</f>
        <v>942069.43839418655</v>
      </c>
    </row>
    <row r="15" spans="1:10" x14ac:dyDescent="0.2">
      <c r="A15" s="23"/>
      <c r="B15" s="24"/>
      <c r="C15" s="24"/>
      <c r="D15" s="24"/>
      <c r="E15" s="24"/>
      <c r="F15" s="24"/>
      <c r="G15" s="25"/>
      <c r="J15" s="81"/>
    </row>
    <row r="16" spans="1:10" x14ac:dyDescent="0.2">
      <c r="A16" s="20" t="str">
        <f>[2]Resumen!A14</f>
        <v>Poblacion en edad de 5 a 17 años</v>
      </c>
      <c r="B16" s="24">
        <f>[2]Resumen!C14</f>
        <v>2603729.4398053009</v>
      </c>
      <c r="C16" s="24">
        <f>[2]Resumen!E14</f>
        <v>1548385.9279744804</v>
      </c>
      <c r="D16" s="24">
        <f>[2]Resumen!G14</f>
        <v>1055343.5118308873</v>
      </c>
      <c r="E16" s="24">
        <f>[2]Resumen!I14</f>
        <v>260434.20418902469</v>
      </c>
      <c r="F16" s="24">
        <f>[2]Resumen!K14</f>
        <v>169291.6059058313</v>
      </c>
      <c r="G16" s="25">
        <f>[2]Resumen!M14</f>
        <v>625617.70173611201</v>
      </c>
    </row>
    <row r="17" spans="1:7" x14ac:dyDescent="0.2">
      <c r="A17" s="23" t="str">
        <f>[2]Resumen!B15</f>
        <v>Hombre</v>
      </c>
      <c r="B17" s="24">
        <f>[2]Resumen!C15</f>
        <v>1357132.312489914</v>
      </c>
      <c r="C17" s="24">
        <f>[2]Resumen!E15</f>
        <v>817929.01523991919</v>
      </c>
      <c r="D17" s="24">
        <f>[2]Resumen!G15</f>
        <v>539203.29724995035</v>
      </c>
      <c r="E17" s="24">
        <f>[2]Resumen!I15</f>
        <v>129430.79571406655</v>
      </c>
      <c r="F17" s="24">
        <f>[2]Resumen!K15</f>
        <v>81721.049598851649</v>
      </c>
      <c r="G17" s="25">
        <f>[2]Resumen!M15</f>
        <v>328051.45193701494</v>
      </c>
    </row>
    <row r="18" spans="1:7" x14ac:dyDescent="0.2">
      <c r="A18" s="23" t="str">
        <f>[2]Resumen!B16</f>
        <v>Mujer</v>
      </c>
      <c r="B18" s="24">
        <f>[2]Resumen!C16</f>
        <v>1246597.1273154819</v>
      </c>
      <c r="C18" s="24">
        <f>[2]Resumen!E16</f>
        <v>730456.91273443855</v>
      </c>
      <c r="D18" s="24">
        <f>[2]Resumen!G16</f>
        <v>516140.21458104299</v>
      </c>
      <c r="E18" s="24">
        <f>[2]Resumen!I16</f>
        <v>131003.40847495174</v>
      </c>
      <c r="F18" s="24">
        <f>[2]Resumen!K16</f>
        <v>87570.556306980172</v>
      </c>
      <c r="G18" s="25">
        <f>[2]Resumen!M16</f>
        <v>297566.2497990898</v>
      </c>
    </row>
    <row r="19" spans="1:7" x14ac:dyDescent="0.2">
      <c r="A19" s="75"/>
      <c r="B19" s="73"/>
      <c r="C19" s="73"/>
      <c r="D19" s="73"/>
      <c r="E19" s="73"/>
      <c r="F19" s="73"/>
      <c r="G19" s="74"/>
    </row>
    <row r="20" spans="1:7" x14ac:dyDescent="0.2">
      <c r="A20" s="20" t="str">
        <f>[2]Resumen!A17</f>
        <v>Trabajo infantil</v>
      </c>
      <c r="B20" s="24">
        <f>[2]Resumen!C17</f>
        <v>351522.32610538288</v>
      </c>
      <c r="C20" s="24">
        <f>[2]Resumen!E17</f>
        <v>267153.67477015348</v>
      </c>
      <c r="D20" s="24">
        <f>[2]Resumen!G17</f>
        <v>84368.651335222443</v>
      </c>
      <c r="E20" s="24">
        <f>[2]Resumen!I17</f>
        <v>14058.204983670757</v>
      </c>
      <c r="F20" s="24">
        <f>[2]Resumen!K17</f>
        <v>15139.899715155578</v>
      </c>
      <c r="G20" s="25">
        <f>[2]Resumen!M17</f>
        <v>55170.546636396553</v>
      </c>
    </row>
    <row r="21" spans="1:7" x14ac:dyDescent="0.2">
      <c r="A21" s="23" t="s">
        <v>14</v>
      </c>
      <c r="B21" s="24">
        <f>[2]Resumen!C18</f>
        <v>280100.38994685677</v>
      </c>
      <c r="C21" s="24">
        <f>[2]Resumen!E18</f>
        <v>226773.25865543302</v>
      </c>
      <c r="D21" s="24">
        <f>[2]Resumen!G18</f>
        <v>53327.131291423284</v>
      </c>
      <c r="E21" s="24">
        <f>[2]Resumen!I18</f>
        <v>7148.2398222054708</v>
      </c>
      <c r="F21" s="24">
        <f>[2]Resumen!K18</f>
        <v>9462.4373219722511</v>
      </c>
      <c r="G21" s="25">
        <f>[2]Resumen!M18</f>
        <v>36716.454147245822</v>
      </c>
    </row>
    <row r="22" spans="1:7" x14ac:dyDescent="0.2">
      <c r="A22" s="23" t="s">
        <v>15</v>
      </c>
      <c r="B22" s="24">
        <f>[2]Resumen!C19</f>
        <v>71421.936158520461</v>
      </c>
      <c r="C22" s="24">
        <f>[2]Resumen!E19</f>
        <v>40380.416114720945</v>
      </c>
      <c r="D22" s="24">
        <f>[2]Resumen!G19</f>
        <v>31041.520043799632</v>
      </c>
      <c r="E22" s="24">
        <f>[2]Resumen!I19</f>
        <v>6909.9651614652885</v>
      </c>
      <c r="F22" s="24">
        <f>[2]Resumen!K19</f>
        <v>5677.4623931833539</v>
      </c>
      <c r="G22" s="25">
        <f>[2]Resumen!M19</f>
        <v>18454.092489150986</v>
      </c>
    </row>
    <row r="23" spans="1:7" x14ac:dyDescent="0.2">
      <c r="A23" s="23"/>
      <c r="B23" s="24"/>
      <c r="C23" s="24"/>
      <c r="D23" s="24"/>
      <c r="E23" s="24"/>
      <c r="F23" s="24"/>
      <c r="G23" s="25"/>
    </row>
    <row r="24" spans="1:7" x14ac:dyDescent="0.2">
      <c r="A24" s="20" t="str">
        <f>[2]Resumen!A20</f>
        <v>Poblacion Economicamente Activa</v>
      </c>
      <c r="B24" s="24">
        <f>[2]Resumen!C20</f>
        <v>3364687.8626328567</v>
      </c>
      <c r="C24" s="24">
        <f>[2]Resumen!E20</f>
        <v>1764274.521392351</v>
      </c>
      <c r="D24" s="24">
        <f>[2]Resumen!G20</f>
        <v>1600413.3412412002</v>
      </c>
      <c r="E24" s="24">
        <f>[2]Resumen!I20</f>
        <v>446860.29875212925</v>
      </c>
      <c r="F24" s="24">
        <f>[2]Resumen!K20</f>
        <v>284389.25260399753</v>
      </c>
      <c r="G24" s="25">
        <f>[2]Resumen!M20</f>
        <v>869163.78988510696</v>
      </c>
    </row>
    <row r="25" spans="1:7" x14ac:dyDescent="0.2">
      <c r="A25" s="23" t="str">
        <f>[2]Resumen!B21</f>
        <v>Hombre</v>
      </c>
      <c r="B25" s="24">
        <f>[2]Resumen!C21</f>
        <v>2196467.0924211736</v>
      </c>
      <c r="C25" s="24">
        <f>[2]Resumen!E21</f>
        <v>1304749.8977850333</v>
      </c>
      <c r="D25" s="24">
        <f>[2]Resumen!G21</f>
        <v>891717.19463593536</v>
      </c>
      <c r="E25" s="24">
        <f>[2]Resumen!I21</f>
        <v>236845.01277574556</v>
      </c>
      <c r="F25" s="24">
        <f>[2]Resumen!K21</f>
        <v>158624.85837924489</v>
      </c>
      <c r="G25" s="25">
        <f>[2]Resumen!M21</f>
        <v>496247.32348100882</v>
      </c>
    </row>
    <row r="26" spans="1:7" x14ac:dyDescent="0.2">
      <c r="A26" s="23" t="str">
        <f>[2]Resumen!B22</f>
        <v>Mujer</v>
      </c>
      <c r="B26" s="24">
        <f>[2]Resumen!C22</f>
        <v>1168220.7702124687</v>
      </c>
      <c r="C26" s="24">
        <f>[2]Resumen!E22</f>
        <v>459524.62360719807</v>
      </c>
      <c r="D26" s="24">
        <f>[2]Resumen!G22</f>
        <v>708696.14660529036</v>
      </c>
      <c r="E26" s="24">
        <f>[2]Resumen!I22</f>
        <v>210015.28597639981</v>
      </c>
      <c r="F26" s="24">
        <f>[2]Resumen!K22</f>
        <v>125764.39422476053</v>
      </c>
      <c r="G26" s="25">
        <f>[2]Resumen!M22</f>
        <v>372916.46640415071</v>
      </c>
    </row>
    <row r="27" spans="1:7" x14ac:dyDescent="0.2">
      <c r="A27" s="75"/>
      <c r="B27" s="73"/>
      <c r="C27" s="73"/>
      <c r="D27" s="73"/>
      <c r="E27" s="73"/>
      <c r="F27" s="73"/>
      <c r="G27" s="74"/>
    </row>
    <row r="28" spans="1:7" x14ac:dyDescent="0.2">
      <c r="A28" s="20" t="s">
        <v>11</v>
      </c>
      <c r="B28" s="24">
        <f t="shared" ref="B28:G30" si="0">+B24/B12*100</f>
        <v>50.768157703177707</v>
      </c>
      <c r="C28" s="24">
        <f t="shared" si="0"/>
        <v>50.41660623057134</v>
      </c>
      <c r="D28" s="24">
        <f t="shared" si="0"/>
        <v>51.161428752540083</v>
      </c>
      <c r="E28" s="24">
        <f t="shared" si="0"/>
        <v>51.740881752470671</v>
      </c>
      <c r="F28" s="24">
        <f t="shared" si="0"/>
        <v>54.644628099174284</v>
      </c>
      <c r="G28" s="25">
        <f t="shared" si="0"/>
        <v>49.83510141263389</v>
      </c>
    </row>
    <row r="29" spans="1:7" x14ac:dyDescent="0.2">
      <c r="A29" s="20" t="s">
        <v>12</v>
      </c>
      <c r="B29" s="24">
        <f t="shared" si="0"/>
        <v>69.15904648602573</v>
      </c>
      <c r="C29" s="24">
        <f t="shared" si="0"/>
        <v>74.588129090493695</v>
      </c>
      <c r="D29" s="24">
        <f t="shared" si="0"/>
        <v>62.502426781157752</v>
      </c>
      <c r="E29" s="24">
        <f t="shared" si="0"/>
        <v>60.513819554366819</v>
      </c>
      <c r="F29" s="24">
        <f t="shared" si="0"/>
        <v>67.994100294986396</v>
      </c>
      <c r="G29" s="25">
        <f t="shared" si="0"/>
        <v>61.875448242891508</v>
      </c>
    </row>
    <row r="30" spans="1:7" x14ac:dyDescent="0.2">
      <c r="A30" s="20" t="s">
        <v>13</v>
      </c>
      <c r="B30" s="24">
        <f t="shared" si="0"/>
        <v>33.845867238118828</v>
      </c>
      <c r="C30" s="24">
        <f t="shared" si="0"/>
        <v>26.256767208041705</v>
      </c>
      <c r="D30" s="24">
        <f t="shared" si="0"/>
        <v>41.651948385227556</v>
      </c>
      <c r="E30" s="24">
        <f t="shared" si="0"/>
        <v>44.470232088800834</v>
      </c>
      <c r="F30" s="24">
        <f t="shared" si="0"/>
        <v>43.798681845417896</v>
      </c>
      <c r="G30" s="25">
        <f t="shared" si="0"/>
        <v>39.584817339983879</v>
      </c>
    </row>
    <row r="31" spans="1:7" x14ac:dyDescent="0.2">
      <c r="A31" s="20"/>
      <c r="B31" s="24"/>
      <c r="C31" s="24"/>
      <c r="D31" s="24"/>
      <c r="E31" s="24"/>
      <c r="F31" s="24"/>
      <c r="G31" s="25"/>
    </row>
    <row r="32" spans="1:7" x14ac:dyDescent="0.2">
      <c r="A32" s="20" t="str">
        <f>[2]Resumen!A24</f>
        <v>Inactivos</v>
      </c>
      <c r="B32" s="21">
        <f>[2]Resumen!C24</f>
        <v>3262867.7053778204</v>
      </c>
      <c r="C32" s="21">
        <f>[2]Resumen!E24</f>
        <v>1735117.1538905124</v>
      </c>
      <c r="D32" s="21">
        <f>[2]Resumen!G24</f>
        <v>1527750.5514879185</v>
      </c>
      <c r="E32" s="21">
        <f>[2]Resumen!I24</f>
        <v>416790.03656672064</v>
      </c>
      <c r="F32" s="21">
        <f>[2]Resumen!K24</f>
        <v>236044.8001044688</v>
      </c>
      <c r="G32" s="22">
        <f>[2]Resumen!M24</f>
        <v>874915.71481679101</v>
      </c>
    </row>
    <row r="33" spans="1:10" x14ac:dyDescent="0.2">
      <c r="A33" s="71"/>
      <c r="B33" s="72"/>
      <c r="C33" s="72"/>
      <c r="D33" s="72"/>
      <c r="E33" s="72"/>
      <c r="F33" s="72"/>
      <c r="G33" s="76"/>
    </row>
    <row r="34" spans="1:10" x14ac:dyDescent="0.2">
      <c r="A34" s="20" t="s">
        <v>7</v>
      </c>
      <c r="B34" s="21">
        <f t="shared" ref="B34:G34" si="1">+B35+B36</f>
        <v>3243876.7270438913</v>
      </c>
      <c r="C34" s="21">
        <f t="shared" si="1"/>
        <v>1733538.0314724785</v>
      </c>
      <c r="D34" s="21">
        <f t="shared" si="1"/>
        <v>1510338.6955711644</v>
      </c>
      <c r="E34" s="21">
        <f t="shared" si="1"/>
        <v>416551.76190599275</v>
      </c>
      <c r="F34" s="21">
        <f t="shared" si="1"/>
        <v>266324.59953478491</v>
      </c>
      <c r="G34" s="22">
        <f t="shared" si="1"/>
        <v>827462.33413045062</v>
      </c>
    </row>
    <row r="35" spans="1:10" x14ac:dyDescent="0.2">
      <c r="A35" s="23" t="str">
        <f>[2]Resumen!A25</f>
        <v>Asalariados</v>
      </c>
      <c r="B35" s="21">
        <f>[2]Resumen!C25</f>
        <v>1357865.1040867721</v>
      </c>
      <c r="C35" s="21">
        <f>[2]Resumen!E25</f>
        <v>538480.74450190703</v>
      </c>
      <c r="D35" s="21">
        <f>[2]Resumen!G25</f>
        <v>819384.35958481987</v>
      </c>
      <c r="E35" s="21">
        <f>[2]Resumen!I25</f>
        <v>261482.61269628152</v>
      </c>
      <c r="F35" s="21">
        <f>[2]Resumen!K25</f>
        <v>159485.0799539696</v>
      </c>
      <c r="G35" s="22">
        <f>[2]Resumen!M25</f>
        <v>398416.66693461651</v>
      </c>
    </row>
    <row r="36" spans="1:10" x14ac:dyDescent="0.2">
      <c r="A36" s="23" t="str">
        <f>[2]Resumen!A26</f>
        <v>No Asalariados</v>
      </c>
      <c r="B36" s="21">
        <f>[2]Resumen!C26</f>
        <v>1886011.6229571193</v>
      </c>
      <c r="C36" s="21">
        <f>[2]Resumen!E26</f>
        <v>1195057.2869705716</v>
      </c>
      <c r="D36" s="21">
        <f>[2]Resumen!G26</f>
        <v>690954.33598634449</v>
      </c>
      <c r="E36" s="21">
        <f>[2]Resumen!I26</f>
        <v>155069.14920971124</v>
      </c>
      <c r="F36" s="21">
        <f>[2]Resumen!K26</f>
        <v>106839.51958081531</v>
      </c>
      <c r="G36" s="22">
        <f>[2]Resumen!M26</f>
        <v>429045.66719583404</v>
      </c>
    </row>
    <row r="37" spans="1:10" x14ac:dyDescent="0.2">
      <c r="A37" s="23"/>
      <c r="B37" s="21"/>
      <c r="C37" s="21"/>
      <c r="D37" s="21"/>
      <c r="E37" s="21"/>
      <c r="F37" s="21"/>
      <c r="G37" s="22"/>
    </row>
    <row r="38" spans="1:10" x14ac:dyDescent="0.2">
      <c r="A38" s="20" t="str">
        <f>[2]Resumen!A27</f>
        <v>Desocupados</v>
      </c>
      <c r="B38" s="21">
        <f>[2]Resumen!C27</f>
        <v>120811.1355897991</v>
      </c>
      <c r="C38" s="21">
        <f>[2]Resumen!E27</f>
        <v>30736.48991972474</v>
      </c>
      <c r="D38" s="21">
        <f>[2]Resumen!G27</f>
        <v>90074.64567007513</v>
      </c>
      <c r="E38" s="21">
        <f>[2]Resumen!I27</f>
        <v>30308.536846151193</v>
      </c>
      <c r="F38" s="21">
        <f>[2]Resumen!K27</f>
        <v>18064.653069219716</v>
      </c>
      <c r="G38" s="22">
        <f>[2]Resumen!M27</f>
        <v>41701.455754704722</v>
      </c>
    </row>
    <row r="39" spans="1:10" x14ac:dyDescent="0.2">
      <c r="A39" s="71"/>
      <c r="B39" s="73"/>
      <c r="C39" s="73"/>
      <c r="D39" s="73"/>
      <c r="E39" s="73"/>
      <c r="F39" s="73"/>
      <c r="G39" s="74"/>
    </row>
    <row r="40" spans="1:10" x14ac:dyDescent="0.2">
      <c r="A40" s="28" t="s">
        <v>18</v>
      </c>
      <c r="B40" s="35">
        <f t="shared" ref="B40:G40" si="2">+B38/B24*100</f>
        <v>3.5905599723376662</v>
      </c>
      <c r="C40" s="35">
        <f t="shared" si="2"/>
        <v>1.7421602787454957</v>
      </c>
      <c r="D40" s="35">
        <f t="shared" si="2"/>
        <v>5.6282113719583071</v>
      </c>
      <c r="E40" s="35">
        <f t="shared" si="2"/>
        <v>6.7825530553483242</v>
      </c>
      <c r="F40" s="35">
        <f t="shared" si="2"/>
        <v>6.3520871143376638</v>
      </c>
      <c r="G40" s="36">
        <f t="shared" si="2"/>
        <v>4.7978823140132372</v>
      </c>
    </row>
    <row r="41" spans="1:10" x14ac:dyDescent="0.2">
      <c r="A41" s="28" t="s">
        <v>8</v>
      </c>
      <c r="B41" s="35">
        <f>[2]Resumen!C28/B$34*100</f>
        <v>10.47245242689808</v>
      </c>
      <c r="C41" s="35">
        <f>[2]Resumen!E28/C$34*100</f>
        <v>10.758670050100658</v>
      </c>
      <c r="D41" s="35">
        <f>[2]Resumen!G28/D$34*100</f>
        <v>10.143937282214107</v>
      </c>
      <c r="E41" s="35">
        <f>[2]Resumen!I28/E$34*100</f>
        <v>11.726347099874046</v>
      </c>
      <c r="F41" s="35">
        <f>[2]Resumen!K28/F$34*100</f>
        <v>8.1395348837208399</v>
      </c>
      <c r="G41" s="36">
        <f>[2]Resumen!M28/G$34*100</f>
        <v>9.9924694433176899</v>
      </c>
    </row>
    <row r="42" spans="1:10" ht="13.5" customHeight="1" x14ac:dyDescent="0.2">
      <c r="A42" s="28" t="s">
        <v>9</v>
      </c>
      <c r="B42" s="35">
        <f>[2]Resumen!C29/B$34*100</f>
        <v>43.591528029628321</v>
      </c>
      <c r="C42" s="35">
        <f>[2]Resumen!E29/C$34*100</f>
        <v>45.959398789770432</v>
      </c>
      <c r="D42" s="35">
        <f>[2]Resumen!G29/D$34*100</f>
        <v>40.873731002808682</v>
      </c>
      <c r="E42" s="35">
        <f>[2]Resumen!I29/E$34*100</f>
        <v>37.352705640086562</v>
      </c>
      <c r="F42" s="35">
        <f>[2]Resumen!K29/F$34*100</f>
        <v>39.47028423772624</v>
      </c>
      <c r="G42" s="36">
        <f>[2]Resumen!M29/G$34*100</f>
        <v>43.097955164223528</v>
      </c>
    </row>
    <row r="43" spans="1:10" x14ac:dyDescent="0.2">
      <c r="A43" s="29"/>
      <c r="B43" s="24"/>
      <c r="C43" s="24"/>
      <c r="D43" s="24"/>
      <c r="E43" s="24"/>
      <c r="F43" s="24"/>
      <c r="G43" s="25"/>
    </row>
    <row r="44" spans="1:10" ht="13.5" customHeight="1" x14ac:dyDescent="0.2">
      <c r="A44" s="20" t="str">
        <f>[2]Resumen!A23</f>
        <v>Ingreso Percapita de los Hogares</v>
      </c>
      <c r="B44" s="24">
        <f>[2]Resumen!D23</f>
        <v>2549.9392697147709</v>
      </c>
      <c r="C44" s="24">
        <f>[2]Resumen!F23</f>
        <v>1733.7921253290099</v>
      </c>
      <c r="D44" s="24">
        <f>[2]Resumen!H23</f>
        <v>3403.2887599438891</v>
      </c>
      <c r="E44" s="24">
        <f>[2]Resumen!J23</f>
        <v>4200.8104124613483</v>
      </c>
      <c r="F44" s="24">
        <f>[2]Resumen!L23</f>
        <v>3604.4152216679499</v>
      </c>
      <c r="G44" s="25">
        <f>[2]Resumen!N23</f>
        <v>2944.1772380064513</v>
      </c>
    </row>
    <row r="45" spans="1:10" x14ac:dyDescent="0.2">
      <c r="A45" s="77"/>
      <c r="B45" s="73"/>
      <c r="C45" s="73"/>
      <c r="D45" s="73"/>
      <c r="E45" s="73"/>
      <c r="F45" s="73"/>
      <c r="G45" s="74"/>
    </row>
    <row r="46" spans="1:10" x14ac:dyDescent="0.2">
      <c r="A46" s="20" t="s">
        <v>20</v>
      </c>
      <c r="B46" s="24">
        <f>[3]Cuadro01!D26</f>
        <v>66.526442798799692</v>
      </c>
      <c r="C46" s="24">
        <f>[3]Cuadro01!D32</f>
        <v>69.299525720542704</v>
      </c>
      <c r="D46" s="24">
        <f>[3]Cuadro01!D28</f>
        <v>63.626954742129151</v>
      </c>
      <c r="E46" s="24">
        <f>[3]Cuadro01!D29</f>
        <v>53.183962264149741</v>
      </c>
      <c r="F46" s="24">
        <f>[3]Cuadro01!D30</f>
        <v>56.921373200442972</v>
      </c>
      <c r="G46" s="25">
        <f>[3]Cuadro01!D31</f>
        <v>70.931713529928615</v>
      </c>
      <c r="I46" s="1"/>
      <c r="J46" s="1"/>
    </row>
    <row r="47" spans="1:10" x14ac:dyDescent="0.2">
      <c r="A47" s="20" t="s">
        <v>21</v>
      </c>
      <c r="B47" s="24">
        <f>[3]Cuadro01!F26</f>
        <v>46.023981900227824</v>
      </c>
      <c r="C47" s="24">
        <f>[3]Cuadro01!F32</f>
        <v>58.226924480120481</v>
      </c>
      <c r="D47" s="24">
        <f>[3]Cuadro01!F28</f>
        <v>33.264793926001815</v>
      </c>
      <c r="E47" s="24">
        <f>[3]Cuadro01!F29</f>
        <v>22.228773584905372</v>
      </c>
      <c r="F47" s="24">
        <f>[3]Cuadro01!F30</f>
        <v>23.255813953488133</v>
      </c>
      <c r="G47" s="25">
        <f>[3]Cuadro01!F31</f>
        <v>41.912413049865499</v>
      </c>
      <c r="I47" s="1"/>
      <c r="J47" s="1"/>
    </row>
    <row r="48" spans="1:10" ht="13.5" thickBot="1" x14ac:dyDescent="0.25">
      <c r="A48" s="78"/>
      <c r="B48" s="79"/>
      <c r="C48" s="79"/>
      <c r="D48" s="79"/>
      <c r="E48" s="79"/>
      <c r="F48" s="79"/>
      <c r="G48" s="80"/>
    </row>
    <row r="49" spans="1:8" ht="30.75" customHeight="1" x14ac:dyDescent="0.2">
      <c r="A49" s="123" t="s">
        <v>22</v>
      </c>
      <c r="B49" s="123"/>
      <c r="C49" s="123"/>
      <c r="D49" s="123"/>
      <c r="E49" s="123"/>
      <c r="F49" s="123"/>
      <c r="G49" s="123"/>
    </row>
    <row r="52" spans="1:8" x14ac:dyDescent="0.2">
      <c r="B52" s="3"/>
      <c r="C52" s="3"/>
      <c r="D52" s="3"/>
      <c r="E52" s="3"/>
      <c r="F52" s="3"/>
      <c r="G52" s="3"/>
      <c r="H52" s="3"/>
    </row>
    <row r="53" spans="1:8" x14ac:dyDescent="0.2">
      <c r="B53" s="3"/>
      <c r="C53" s="3"/>
      <c r="D53" s="3"/>
      <c r="E53" s="3"/>
      <c r="F53" s="3"/>
      <c r="G53" s="3"/>
      <c r="H53" s="3"/>
    </row>
    <row r="54" spans="1:8" x14ac:dyDescent="0.2">
      <c r="B54" s="3"/>
      <c r="C54" s="3"/>
      <c r="D54" s="3"/>
      <c r="E54" s="3"/>
      <c r="F54" s="3"/>
      <c r="G54" s="3"/>
      <c r="H54" s="3"/>
    </row>
  </sheetData>
  <mergeCells count="6">
    <mergeCell ref="A1:G1"/>
    <mergeCell ref="A49:G49"/>
    <mergeCell ref="D2:G2"/>
    <mergeCell ref="B2:B3"/>
    <mergeCell ref="C2:C3"/>
    <mergeCell ref="A2:A3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0" workbookViewId="0">
      <selection activeCell="D16" sqref="D16"/>
    </sheetView>
  </sheetViews>
  <sheetFormatPr baseColWidth="10" defaultRowHeight="12.75" x14ac:dyDescent="0.2"/>
  <cols>
    <col min="1" max="1" width="25.85546875" customWidth="1"/>
  </cols>
  <sheetData>
    <row r="1" spans="1:7" ht="48.75" customHeight="1" x14ac:dyDescent="0.2">
      <c r="A1" s="129" t="s">
        <v>39</v>
      </c>
      <c r="B1" s="129"/>
      <c r="C1" s="129"/>
      <c r="D1" s="129"/>
      <c r="E1" s="129"/>
      <c r="F1" s="129"/>
      <c r="G1" s="129"/>
    </row>
    <row r="2" spans="1:7" x14ac:dyDescent="0.2">
      <c r="A2" s="122" t="s">
        <v>10</v>
      </c>
      <c r="B2" s="122" t="s">
        <v>5</v>
      </c>
      <c r="C2" s="122" t="s">
        <v>4</v>
      </c>
      <c r="D2" s="122" t="s">
        <v>3</v>
      </c>
      <c r="E2" s="122"/>
      <c r="F2" s="122"/>
      <c r="G2" s="122"/>
    </row>
    <row r="3" spans="1:7" ht="25.5" x14ac:dyDescent="0.2">
      <c r="A3" s="122"/>
      <c r="B3" s="122"/>
      <c r="C3" s="122"/>
      <c r="D3" s="30" t="s">
        <v>0</v>
      </c>
      <c r="E3" s="30" t="s">
        <v>6</v>
      </c>
      <c r="F3" s="30" t="s">
        <v>1</v>
      </c>
      <c r="G3" s="30" t="s">
        <v>2</v>
      </c>
    </row>
    <row r="4" spans="1:7" x14ac:dyDescent="0.2">
      <c r="A4" s="5" t="s">
        <v>23</v>
      </c>
      <c r="B4" s="16">
        <v>1863291.3846124068</v>
      </c>
      <c r="C4" s="16">
        <v>947257.76344893861</v>
      </c>
      <c r="D4" s="16">
        <v>916033.62116346811</v>
      </c>
      <c r="E4" s="16">
        <v>249945.46902715132</v>
      </c>
      <c r="F4" s="16">
        <v>163283.40165816495</v>
      </c>
      <c r="G4" s="16">
        <v>502804.75047810795</v>
      </c>
    </row>
    <row r="5" spans="1:7" x14ac:dyDescent="0.2">
      <c r="A5" s="5" t="s">
        <v>24</v>
      </c>
      <c r="B5" s="16">
        <v>1898965.9393567184</v>
      </c>
      <c r="C5" s="16">
        <v>965865.6507603972</v>
      </c>
      <c r="D5" s="16">
        <v>933100.28859632113</v>
      </c>
      <c r="E5" s="16">
        <v>257384.32227200703</v>
      </c>
      <c r="F5" s="16">
        <v>164581.01809518351</v>
      </c>
      <c r="G5" s="16">
        <v>511134.9482290842</v>
      </c>
    </row>
    <row r="6" spans="1:7" x14ac:dyDescent="0.2">
      <c r="A6" s="5" t="s">
        <v>38</v>
      </c>
      <c r="B6" s="16">
        <v>8535691.6355460994</v>
      </c>
      <c r="C6" s="16">
        <v>4549337.6994123822</v>
      </c>
      <c r="D6" s="16">
        <v>3986353.9361337153</v>
      </c>
      <c r="E6" s="16">
        <v>1101942.1273378851</v>
      </c>
      <c r="F6" s="16">
        <v>676959.28621235013</v>
      </c>
      <c r="G6" s="16">
        <v>2207452.5225853398</v>
      </c>
    </row>
    <row r="7" spans="1:7" x14ac:dyDescent="0.2">
      <c r="A7" s="6" t="s">
        <v>25</v>
      </c>
      <c r="B7" s="16">
        <v>4099703.2088967059</v>
      </c>
      <c r="C7" s="16">
        <v>2268417.762562498</v>
      </c>
      <c r="D7" s="16">
        <v>1831285.4463342077</v>
      </c>
      <c r="E7" s="16">
        <v>497907.24385564728</v>
      </c>
      <c r="F7" s="16">
        <v>309661.74473405496</v>
      </c>
      <c r="G7" s="16">
        <v>1023716.4577443559</v>
      </c>
    </row>
    <row r="8" spans="1:7" x14ac:dyDescent="0.2">
      <c r="A8" s="6" t="s">
        <v>26</v>
      </c>
      <c r="B8" s="16">
        <v>4435988.4266515244</v>
      </c>
      <c r="C8" s="16">
        <v>2280919.9368498842</v>
      </c>
      <c r="D8" s="16">
        <v>2155068.4898016402</v>
      </c>
      <c r="E8" s="16">
        <v>604034.88348224293</v>
      </c>
      <c r="F8" s="16">
        <v>367297.54147828609</v>
      </c>
      <c r="G8" s="16">
        <v>1183736.0648409892</v>
      </c>
    </row>
    <row r="9" spans="1:7" x14ac:dyDescent="0.2">
      <c r="A9" s="5" t="s">
        <v>27</v>
      </c>
      <c r="B9" s="16">
        <v>4.4949156057214656</v>
      </c>
      <c r="C9" s="16">
        <v>4.7101143889223289</v>
      </c>
      <c r="D9" s="5">
        <v>4.2721602220618546</v>
      </c>
      <c r="E9" s="5">
        <v>4.2813102119460433</v>
      </c>
      <c r="F9" s="5">
        <v>4.1132282084975893</v>
      </c>
      <c r="G9" s="5">
        <v>4.3187274324192302</v>
      </c>
    </row>
    <row r="10" spans="1:7" x14ac:dyDescent="0.2">
      <c r="A10" s="68"/>
      <c r="B10" s="69"/>
      <c r="C10" s="69"/>
      <c r="D10" s="68"/>
      <c r="E10" s="68"/>
      <c r="F10" s="68"/>
      <c r="G10" s="68"/>
    </row>
    <row r="11" spans="1:7" x14ac:dyDescent="0.2">
      <c r="A11" s="5" t="s">
        <v>37</v>
      </c>
      <c r="B11" s="5">
        <v>6760948.1070078285</v>
      </c>
      <c r="C11" s="5">
        <v>3519798.184258088</v>
      </c>
      <c r="D11" s="5">
        <v>3241149.9227497405</v>
      </c>
      <c r="E11" s="5">
        <v>914235.06379268959</v>
      </c>
      <c r="F11" s="5">
        <v>543304.79319941823</v>
      </c>
      <c r="G11" s="5">
        <v>1783610.0657587308</v>
      </c>
    </row>
    <row r="12" spans="1:7" x14ac:dyDescent="0.2">
      <c r="A12" s="6" t="s">
        <v>25</v>
      </c>
      <c r="B12" s="5">
        <v>3192875.4644763572</v>
      </c>
      <c r="C12" s="5">
        <v>1734894.7435542715</v>
      </c>
      <c r="D12" s="5">
        <v>1457980.7209220855</v>
      </c>
      <c r="E12" s="5">
        <v>402689.92232150538</v>
      </c>
      <c r="F12" s="5">
        <v>240527.62456179675</v>
      </c>
      <c r="G12" s="5">
        <v>814763.17403868341</v>
      </c>
    </row>
    <row r="13" spans="1:7" x14ac:dyDescent="0.2">
      <c r="A13" s="6" t="s">
        <v>26</v>
      </c>
      <c r="B13" s="5">
        <v>3568072.6425327845</v>
      </c>
      <c r="C13" s="5">
        <v>1784903.4407038165</v>
      </c>
      <c r="D13" s="5">
        <v>1783169.201828968</v>
      </c>
      <c r="E13" s="5">
        <v>511545.14147121448</v>
      </c>
      <c r="F13" s="5">
        <v>302777.16863765212</v>
      </c>
      <c r="G13" s="5">
        <v>968846.89171994955</v>
      </c>
    </row>
    <row r="14" spans="1:7" x14ac:dyDescent="0.2">
      <c r="A14" s="6"/>
      <c r="B14" s="5"/>
      <c r="C14" s="5"/>
      <c r="D14" s="5"/>
      <c r="E14" s="5"/>
      <c r="F14" s="5"/>
      <c r="G14" s="5"/>
    </row>
    <row r="15" spans="1:7" x14ac:dyDescent="0.2">
      <c r="A15" s="5" t="s">
        <v>36</v>
      </c>
      <c r="B15" s="5">
        <v>2661272.1024193228</v>
      </c>
      <c r="C15" s="5">
        <v>1605802.5253310276</v>
      </c>
      <c r="D15" s="5">
        <v>1055469.5770882952</v>
      </c>
      <c r="E15" s="5">
        <v>272262.02876171726</v>
      </c>
      <c r="F15" s="5">
        <v>179791.96632912313</v>
      </c>
      <c r="G15" s="5">
        <v>603415.58199740166</v>
      </c>
    </row>
    <row r="16" spans="1:7" x14ac:dyDescent="0.2">
      <c r="A16" s="6" t="s">
        <v>25</v>
      </c>
      <c r="B16" s="5">
        <v>1324660.6564661197</v>
      </c>
      <c r="C16" s="5">
        <v>806826.36389527458</v>
      </c>
      <c r="D16" s="5">
        <v>517834.29257084499</v>
      </c>
      <c r="E16" s="5">
        <v>133651.39663257374</v>
      </c>
      <c r="F16" s="5">
        <v>90580.83628409807</v>
      </c>
      <c r="G16" s="5">
        <v>293602.05965419096</v>
      </c>
    </row>
    <row r="17" spans="1:7" x14ac:dyDescent="0.2">
      <c r="A17" s="6" t="s">
        <v>26</v>
      </c>
      <c r="B17" s="5">
        <v>1336611.4459531214</v>
      </c>
      <c r="C17" s="5">
        <v>798976.16143575299</v>
      </c>
      <c r="D17" s="5">
        <v>537635.28451736842</v>
      </c>
      <c r="E17" s="5">
        <v>138610.63212914421</v>
      </c>
      <c r="F17" s="5">
        <v>89211.130045022946</v>
      </c>
      <c r="G17" s="5">
        <v>309813.52234321646</v>
      </c>
    </row>
    <row r="18" spans="1:7" x14ac:dyDescent="0.2">
      <c r="A18" s="70"/>
      <c r="B18" s="68"/>
      <c r="C18" s="68"/>
      <c r="D18" s="68"/>
      <c r="E18" s="68"/>
      <c r="F18" s="68"/>
      <c r="G18" s="68"/>
    </row>
    <row r="19" spans="1:7" x14ac:dyDescent="0.2">
      <c r="A19" s="5" t="s">
        <v>28</v>
      </c>
      <c r="B19" s="5">
        <v>371385.93974356534</v>
      </c>
      <c r="C19" s="5">
        <v>275338.58256173873</v>
      </c>
      <c r="D19" s="5">
        <v>96047.357181826563</v>
      </c>
      <c r="E19" s="5">
        <v>18349.171337310479</v>
      </c>
      <c r="F19" s="5">
        <v>14598.184916458242</v>
      </c>
      <c r="G19" s="5">
        <v>63100.000928058267</v>
      </c>
    </row>
    <row r="20" spans="1:7" x14ac:dyDescent="0.2">
      <c r="A20" s="6" t="s">
        <v>14</v>
      </c>
      <c r="B20" s="5">
        <v>293152.44704256649</v>
      </c>
      <c r="C20" s="5">
        <v>234924.57730716464</v>
      </c>
      <c r="D20" s="5">
        <v>58227.86973540183</v>
      </c>
      <c r="E20" s="5">
        <v>9422.5474434837597</v>
      </c>
      <c r="F20" s="5">
        <v>8650.7762467900848</v>
      </c>
      <c r="G20" s="5">
        <v>40154.546045127856</v>
      </c>
    </row>
    <row r="21" spans="1:7" x14ac:dyDescent="0.2">
      <c r="A21" s="6" t="s">
        <v>15</v>
      </c>
      <c r="B21" s="5">
        <v>78233.492700999152</v>
      </c>
      <c r="C21" s="5">
        <v>40414.005254574113</v>
      </c>
      <c r="D21" s="5">
        <v>37819.487446425039</v>
      </c>
      <c r="E21" s="5">
        <v>8926.6238938267197</v>
      </c>
      <c r="F21" s="5">
        <v>5947.4086696681843</v>
      </c>
      <c r="G21" s="5">
        <v>22945.454882930193</v>
      </c>
    </row>
    <row r="22" spans="1:7" x14ac:dyDescent="0.2">
      <c r="A22" s="6"/>
      <c r="B22" s="5"/>
      <c r="C22" s="5"/>
      <c r="D22" s="5"/>
      <c r="E22" s="5"/>
      <c r="F22" s="5"/>
      <c r="G22" s="5"/>
    </row>
    <row r="23" spans="1:7" x14ac:dyDescent="0.2">
      <c r="A23" s="5" t="s">
        <v>35</v>
      </c>
      <c r="B23" s="5">
        <v>3628732.702538522</v>
      </c>
      <c r="C23" s="5">
        <v>1868638.9336053801</v>
      </c>
      <c r="D23" s="5">
        <v>1760093.7689331418</v>
      </c>
      <c r="E23" s="5">
        <v>495923.54965701932</v>
      </c>
      <c r="F23" s="5">
        <v>304002.6952726139</v>
      </c>
      <c r="G23" s="5">
        <v>960167.52400336147</v>
      </c>
    </row>
    <row r="24" spans="1:7" x14ac:dyDescent="0.2">
      <c r="A24" s="6" t="s">
        <v>25</v>
      </c>
      <c r="B24" s="5">
        <v>2303155.4909033966</v>
      </c>
      <c r="C24" s="5">
        <v>1340058.6346642596</v>
      </c>
      <c r="D24" s="5">
        <v>963096.85623913677</v>
      </c>
      <c r="E24" s="5">
        <v>249697.5072523228</v>
      </c>
      <c r="F24" s="5">
        <v>165950.72433425864</v>
      </c>
      <c r="G24" s="5">
        <v>547448.62465250678</v>
      </c>
    </row>
    <row r="25" spans="1:7" x14ac:dyDescent="0.2">
      <c r="A25" s="6" t="s">
        <v>26</v>
      </c>
      <c r="B25" s="5">
        <v>1325577.2116350094</v>
      </c>
      <c r="C25" s="5">
        <v>528580.29894112039</v>
      </c>
      <c r="D25" s="5">
        <v>796996.912693889</v>
      </c>
      <c r="E25" s="5">
        <v>246226.04240472347</v>
      </c>
      <c r="F25" s="5">
        <v>138051.97093835988</v>
      </c>
      <c r="G25" s="5">
        <v>412718.89935078466</v>
      </c>
    </row>
    <row r="26" spans="1:7" x14ac:dyDescent="0.2">
      <c r="A26" s="70"/>
      <c r="B26" s="68"/>
      <c r="C26" s="68"/>
      <c r="D26" s="68"/>
      <c r="E26" s="68"/>
      <c r="F26" s="68"/>
      <c r="G26" s="68"/>
    </row>
    <row r="27" spans="1:7" x14ac:dyDescent="0.2">
      <c r="A27" s="5" t="s">
        <v>34</v>
      </c>
      <c r="B27" s="5">
        <v>2659.2995766276586</v>
      </c>
      <c r="C27" s="5">
        <v>1699.2865406776957</v>
      </c>
      <c r="D27" s="5">
        <v>3654.3052000878183</v>
      </c>
      <c r="E27" s="5">
        <v>4480.1034392805204</v>
      </c>
      <c r="F27" s="5">
        <v>4063.8323285281213</v>
      </c>
      <c r="G27" s="5">
        <v>3106.8730246868486</v>
      </c>
    </row>
    <row r="28" spans="1:7" x14ac:dyDescent="0.2">
      <c r="A28" s="5"/>
      <c r="B28" s="5"/>
      <c r="C28" s="5"/>
      <c r="D28" s="5"/>
      <c r="E28" s="5"/>
      <c r="F28" s="5"/>
      <c r="G28" s="5"/>
    </row>
    <row r="29" spans="1:7" x14ac:dyDescent="0.2">
      <c r="A29" s="5" t="s">
        <v>20</v>
      </c>
      <c r="B29" s="5">
        <v>64.508562022994354</v>
      </c>
      <c r="C29" s="5">
        <v>68.502269288956114</v>
      </c>
      <c r="D29" s="5">
        <v>60.369283659806648</v>
      </c>
      <c r="E29" s="5">
        <v>51.459143968871501</v>
      </c>
      <c r="F29" s="5">
        <v>54.007884362680095</v>
      </c>
      <c r="G29" s="5">
        <v>66.905767908029475</v>
      </c>
    </row>
    <row r="30" spans="1:7" x14ac:dyDescent="0.2">
      <c r="A30" s="5" t="s">
        <v>21</v>
      </c>
      <c r="B30" s="5">
        <v>42.564293151297747</v>
      </c>
      <c r="C30" s="5">
        <v>55.642965204236006</v>
      </c>
      <c r="D30" s="5">
        <v>29.008901971439236</v>
      </c>
      <c r="E30" s="5">
        <v>21.108949416342266</v>
      </c>
      <c r="F30" s="5">
        <v>19.7328077091544</v>
      </c>
      <c r="G30" s="5">
        <v>35.983099145132421</v>
      </c>
    </row>
    <row r="31" spans="1:7" x14ac:dyDescent="0.2">
      <c r="A31" s="68"/>
      <c r="B31" s="68"/>
      <c r="C31" s="68"/>
      <c r="D31" s="68"/>
      <c r="E31" s="68"/>
      <c r="F31" s="68"/>
      <c r="G31" s="68"/>
    </row>
    <row r="32" spans="1:7" x14ac:dyDescent="0.2">
      <c r="A32" s="5" t="s">
        <v>11</v>
      </c>
      <c r="B32" s="5">
        <v>53.671950222148332</v>
      </c>
      <c r="C32" s="5">
        <v>53.089377168346275</v>
      </c>
      <c r="D32" s="5">
        <v>54.304608268163847</v>
      </c>
      <c r="E32" s="5">
        <v>54.244643341471544</v>
      </c>
      <c r="F32" s="5">
        <v>55.954355470048412</v>
      </c>
      <c r="G32" s="5">
        <v>53.832815952118743</v>
      </c>
    </row>
    <row r="33" spans="1:7" x14ac:dyDescent="0.2">
      <c r="A33" s="5" t="s">
        <v>12</v>
      </c>
      <c r="B33" s="5">
        <v>72.134209947368618</v>
      </c>
      <c r="C33" s="5">
        <v>77.241494888553703</v>
      </c>
      <c r="D33" s="5">
        <v>66.056899272991458</v>
      </c>
      <c r="E33" s="5">
        <v>62.007389162564074</v>
      </c>
      <c r="F33" s="5">
        <v>68.99445526749561</v>
      </c>
      <c r="G33" s="5">
        <v>67.191135055708216</v>
      </c>
    </row>
    <row r="34" spans="1:7" x14ac:dyDescent="0.2">
      <c r="A34" s="5" t="s">
        <v>13</v>
      </c>
      <c r="B34" s="5">
        <v>37.151071304816618</v>
      </c>
      <c r="C34" s="5">
        <v>29.613943639029156</v>
      </c>
      <c r="D34" s="5">
        <v>44.695529278793181</v>
      </c>
      <c r="E34" s="5">
        <v>48.133785748912061</v>
      </c>
      <c r="F34" s="5">
        <v>45.595238095238699</v>
      </c>
      <c r="G34" s="5">
        <v>42.598980590019096</v>
      </c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5" t="s">
        <v>29</v>
      </c>
      <c r="B36" s="16">
        <v>3132215.4044706197</v>
      </c>
      <c r="C36" s="16">
        <v>1651159.2506527079</v>
      </c>
      <c r="D36" s="16">
        <v>1481056.1538179116</v>
      </c>
      <c r="E36" s="16">
        <v>418311.51413570053</v>
      </c>
      <c r="F36" s="16">
        <v>239302.0979268348</v>
      </c>
      <c r="G36" s="16">
        <v>823442.54175527149</v>
      </c>
    </row>
    <row r="37" spans="1:7" x14ac:dyDescent="0.2">
      <c r="A37" s="68"/>
      <c r="B37" s="69"/>
      <c r="C37" s="69"/>
      <c r="D37" s="69"/>
      <c r="E37" s="69"/>
      <c r="F37" s="69"/>
      <c r="G37" s="69"/>
    </row>
    <row r="38" spans="1:7" x14ac:dyDescent="0.2">
      <c r="A38" s="5" t="s">
        <v>7</v>
      </c>
      <c r="B38" s="16">
        <v>3487008.8240419617</v>
      </c>
      <c r="C38" s="16">
        <v>1832004.6554609458</v>
      </c>
      <c r="D38" s="16">
        <v>1655004.1685810159</v>
      </c>
      <c r="E38" s="16">
        <v>453274.12438654003</v>
      </c>
      <c r="F38" s="16">
        <v>283961.7303008876</v>
      </c>
      <c r="G38" s="16">
        <v>917768.31389352703</v>
      </c>
    </row>
    <row r="39" spans="1:7" x14ac:dyDescent="0.2">
      <c r="A39" s="6" t="s">
        <v>30</v>
      </c>
      <c r="B39" s="16">
        <v>1492809.4857467904</v>
      </c>
      <c r="C39" s="16">
        <v>613769.53303889174</v>
      </c>
      <c r="D39" s="16">
        <v>879039.95270789869</v>
      </c>
      <c r="E39" s="16">
        <v>263335.40486789146</v>
      </c>
      <c r="F39" s="16">
        <v>167320.43057333375</v>
      </c>
      <c r="G39" s="16">
        <v>448384.11726664094</v>
      </c>
    </row>
    <row r="40" spans="1:7" x14ac:dyDescent="0.2">
      <c r="A40" s="6" t="s">
        <v>31</v>
      </c>
      <c r="B40" s="16">
        <v>1994199.3382951715</v>
      </c>
      <c r="C40" s="16">
        <v>1218235.1224220542</v>
      </c>
      <c r="D40" s="16">
        <v>775964.21587311721</v>
      </c>
      <c r="E40" s="16">
        <v>189938.71951864861</v>
      </c>
      <c r="F40" s="16">
        <v>116641.29972755388</v>
      </c>
      <c r="G40" s="16">
        <v>469384.19662688614</v>
      </c>
    </row>
    <row r="41" spans="1:7" x14ac:dyDescent="0.2">
      <c r="A41" s="70"/>
      <c r="B41" s="69"/>
      <c r="C41" s="69"/>
      <c r="D41" s="69"/>
      <c r="E41" s="69"/>
      <c r="F41" s="69"/>
      <c r="G41" s="69"/>
    </row>
    <row r="42" spans="1:7" x14ac:dyDescent="0.2">
      <c r="A42" s="5" t="s">
        <v>32</v>
      </c>
      <c r="B42" s="16">
        <v>141723.87849643131</v>
      </c>
      <c r="C42" s="16">
        <v>36634.278144434087</v>
      </c>
      <c r="D42" s="16">
        <v>105089.60035199723</v>
      </c>
      <c r="E42" s="16">
        <v>42649.425270505584</v>
      </c>
      <c r="F42" s="16">
        <v>20040.964971730351</v>
      </c>
      <c r="G42" s="16">
        <v>42399.210109762353</v>
      </c>
    </row>
    <row r="43" spans="1:7" x14ac:dyDescent="0.2">
      <c r="A43" s="68"/>
      <c r="B43" s="68"/>
      <c r="C43" s="68"/>
      <c r="D43" s="68"/>
      <c r="E43" s="68"/>
      <c r="F43" s="68"/>
      <c r="G43" s="68"/>
    </row>
    <row r="44" spans="1:7" x14ac:dyDescent="0.2">
      <c r="A44" s="4" t="s">
        <v>18</v>
      </c>
      <c r="B44" s="37">
        <v>3.9056025922572561</v>
      </c>
      <c r="C44" s="37">
        <v>1.9604792282557955</v>
      </c>
      <c r="D44" s="37">
        <v>5.9706819151854589</v>
      </c>
      <c r="E44" s="37">
        <v>8.6000000000003887</v>
      </c>
      <c r="F44" s="37">
        <v>6.5923642399810465</v>
      </c>
      <c r="G44" s="37">
        <v>4.4158138085093075</v>
      </c>
    </row>
    <row r="45" spans="1:7" x14ac:dyDescent="0.2">
      <c r="A45" s="4" t="s">
        <v>8</v>
      </c>
      <c r="B45" s="37">
        <v>11.725679405761582</v>
      </c>
      <c r="C45" s="37">
        <v>11.823520076178387</v>
      </c>
      <c r="D45" s="37">
        <v>11.617374806232572</v>
      </c>
      <c r="E45" s="37">
        <v>13.34792122538286</v>
      </c>
      <c r="F45" s="37">
        <v>9.5836506727594895</v>
      </c>
      <c r="G45" s="37">
        <v>11.391923474102072</v>
      </c>
    </row>
    <row r="46" spans="1:7" x14ac:dyDescent="0.2">
      <c r="A46" s="4" t="s">
        <v>9</v>
      </c>
      <c r="B46" s="37">
        <v>40.785952469500806</v>
      </c>
      <c r="C46" s="37">
        <v>42.501190287255994</v>
      </c>
      <c r="D46" s="37">
        <v>38.887272256480934</v>
      </c>
      <c r="E46" s="37">
        <v>33.424507658643307</v>
      </c>
      <c r="F46" s="37">
        <v>40.543285097740409</v>
      </c>
      <c r="G46" s="37">
        <v>41.072884395891563</v>
      </c>
    </row>
    <row r="47" spans="1:7" x14ac:dyDescent="0.2">
      <c r="A47" s="32"/>
      <c r="B47" s="32"/>
      <c r="C47" s="32"/>
      <c r="D47" s="32"/>
      <c r="E47" s="32"/>
      <c r="F47" s="32"/>
      <c r="G47" s="32"/>
    </row>
    <row r="48" spans="1:7" ht="32.25" customHeight="1" x14ac:dyDescent="0.2">
      <c r="A48" s="128" t="s">
        <v>33</v>
      </c>
      <c r="B48" s="128"/>
      <c r="C48" s="128"/>
      <c r="D48" s="128"/>
      <c r="E48" s="128"/>
      <c r="F48" s="128"/>
      <c r="G48" s="128"/>
    </row>
  </sheetData>
  <mergeCells count="6">
    <mergeCell ref="A48:G48"/>
    <mergeCell ref="A1:G1"/>
    <mergeCell ref="A2:A3"/>
    <mergeCell ref="B2:B3"/>
    <mergeCell ref="C2:C3"/>
    <mergeCell ref="D2:G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J15" sqref="J15"/>
    </sheetView>
  </sheetViews>
  <sheetFormatPr baseColWidth="10" defaultRowHeight="12.75" x14ac:dyDescent="0.2"/>
  <cols>
    <col min="1" max="1" width="34.5703125" customWidth="1"/>
    <col min="2" max="2" width="12.42578125" customWidth="1"/>
    <col min="3" max="3" width="11.28515625" customWidth="1"/>
    <col min="4" max="5" width="12.5703125" customWidth="1"/>
    <col min="6" max="6" width="11.7109375" customWidth="1"/>
    <col min="7" max="7" width="13.140625" customWidth="1"/>
  </cols>
  <sheetData>
    <row r="1" spans="1:7" ht="46.5" customHeight="1" thickBot="1" x14ac:dyDescent="0.25">
      <c r="A1" s="129" t="s">
        <v>41</v>
      </c>
      <c r="B1" s="129"/>
      <c r="C1" s="129"/>
      <c r="D1" s="129"/>
      <c r="E1" s="129"/>
      <c r="F1" s="129"/>
      <c r="G1" s="129"/>
    </row>
    <row r="2" spans="1:7" x14ac:dyDescent="0.2">
      <c r="A2" s="134" t="s">
        <v>10</v>
      </c>
      <c r="B2" s="131" t="s">
        <v>5</v>
      </c>
      <c r="C2" s="131" t="s">
        <v>4</v>
      </c>
      <c r="D2" s="131" t="s">
        <v>3</v>
      </c>
      <c r="E2" s="131"/>
      <c r="F2" s="131"/>
      <c r="G2" s="132"/>
    </row>
    <row r="3" spans="1:7" ht="25.5" x14ac:dyDescent="0.2">
      <c r="A3" s="135"/>
      <c r="B3" s="133"/>
      <c r="C3" s="133"/>
      <c r="D3" s="38" t="s">
        <v>0</v>
      </c>
      <c r="E3" s="38" t="s">
        <v>6</v>
      </c>
      <c r="F3" s="38" t="s">
        <v>1</v>
      </c>
      <c r="G3" s="39" t="s">
        <v>2</v>
      </c>
    </row>
    <row r="4" spans="1:7" ht="6" customHeight="1" x14ac:dyDescent="0.2">
      <c r="A4" s="10"/>
      <c r="B4" s="9"/>
      <c r="C4" s="9"/>
      <c r="D4" s="9"/>
      <c r="E4" s="9"/>
      <c r="F4" s="9"/>
      <c r="G4" s="8"/>
    </row>
    <row r="5" spans="1:7" x14ac:dyDescent="0.2">
      <c r="A5" s="40" t="str">
        <f>[4]Resumen!A5</f>
        <v>Total Viviendas</v>
      </c>
      <c r="B5" s="41">
        <f>[4]Resumen!C5</f>
        <v>1898590.9358390688</v>
      </c>
      <c r="C5" s="41">
        <f>[4]Resumen!E5</f>
        <v>855151.68795842025</v>
      </c>
      <c r="D5" s="41">
        <f>[4]Resumen!G5</f>
        <v>1043439.2478805684</v>
      </c>
      <c r="E5" s="41">
        <f>[4]Resumen!I5</f>
        <v>273438.71590710018</v>
      </c>
      <c r="F5" s="41">
        <f>[4]Resumen!K5</f>
        <v>161565.69265326025</v>
      </c>
      <c r="G5" s="42">
        <f>[4]Resumen!M5</f>
        <v>608434.83932019083</v>
      </c>
    </row>
    <row r="6" spans="1:7" x14ac:dyDescent="0.2">
      <c r="A6" s="40" t="str">
        <f>[4]Resumen!A6</f>
        <v>Total Hogares</v>
      </c>
      <c r="B6" s="41">
        <f>[4]Resumen!C6</f>
        <v>1940233.1329421666</v>
      </c>
      <c r="C6" s="41">
        <f>[4]Resumen!E6</f>
        <v>873137.02107818262</v>
      </c>
      <c r="D6" s="41">
        <f>[4]Resumen!G6</f>
        <v>1067096.1118639039</v>
      </c>
      <c r="E6" s="41">
        <f>[4]Resumen!I6</f>
        <v>280303.77302987361</v>
      </c>
      <c r="F6" s="41">
        <f>[4]Resumen!K6</f>
        <v>165668.94833969214</v>
      </c>
      <c r="G6" s="42">
        <f>[4]Resumen!M6</f>
        <v>621123.39049432299</v>
      </c>
    </row>
    <row r="7" spans="1:7" x14ac:dyDescent="0.2">
      <c r="A7" s="82" t="str">
        <f>"Poblacion "&amp;[4]Resumen!A7</f>
        <v>Poblacion Total</v>
      </c>
      <c r="B7" s="83">
        <f>[4]Resumen!C7</f>
        <v>8308416.8534901468</v>
      </c>
      <c r="C7" s="83">
        <f>[4]Resumen!E7</f>
        <v>3896058.6476553925</v>
      </c>
      <c r="D7" s="83">
        <f>[4]Resumen!G7</f>
        <v>4412358.2058370551</v>
      </c>
      <c r="E7" s="83">
        <f>[4]Resumen!I7</f>
        <v>1156529.411386604</v>
      </c>
      <c r="F7" s="83">
        <f>[4]Resumen!K7</f>
        <v>677385.23227039888</v>
      </c>
      <c r="G7" s="84">
        <f>[4]Resumen!M7</f>
        <v>2578443.5621803268</v>
      </c>
    </row>
    <row r="8" spans="1:7" x14ac:dyDescent="0.2">
      <c r="A8" s="46" t="str">
        <f>[4]Resumen!A8</f>
        <v>Hombre</v>
      </c>
      <c r="B8" s="41">
        <f>[4]Resumen!C8</f>
        <v>3975214.9551106966</v>
      </c>
      <c r="C8" s="41">
        <f>[4]Resumen!E8</f>
        <v>1920952.3482582793</v>
      </c>
      <c r="D8" s="41">
        <f>[4]Resumen!G8</f>
        <v>2054262.6068525237</v>
      </c>
      <c r="E8" s="41">
        <f>[4]Resumen!I8</f>
        <v>525390.19087624946</v>
      </c>
      <c r="F8" s="41">
        <f>[4]Resumen!K8</f>
        <v>322673.43266294128</v>
      </c>
      <c r="G8" s="42">
        <f>[4]Resumen!M8</f>
        <v>1206198.9833133509</v>
      </c>
    </row>
    <row r="9" spans="1:7" x14ac:dyDescent="0.2">
      <c r="A9" s="46" t="str">
        <f>[4]Resumen!A9</f>
        <v>Mujer</v>
      </c>
      <c r="B9" s="41">
        <f>[4]Resumen!C9</f>
        <v>4333201.8983817762</v>
      </c>
      <c r="C9" s="41">
        <f>[4]Resumen!E9</f>
        <v>1975106.2993971875</v>
      </c>
      <c r="D9" s="41">
        <f>[4]Resumen!G9</f>
        <v>2358095.5989848184</v>
      </c>
      <c r="E9" s="41">
        <f>[4]Resumen!I9</f>
        <v>631139.22051038803</v>
      </c>
      <c r="F9" s="41">
        <f>[4]Resumen!K9</f>
        <v>354711.79960744758</v>
      </c>
      <c r="G9" s="42">
        <f>[4]Resumen!M9</f>
        <v>1372244.5788670096</v>
      </c>
    </row>
    <row r="10" spans="1:7" x14ac:dyDescent="0.2">
      <c r="A10" s="40" t="str">
        <f>[4]Resumen!A10</f>
        <v>Personas por Hogar</v>
      </c>
      <c r="B10" s="41">
        <f>[4]Resumen!D10</f>
        <v>4.2822944450467313</v>
      </c>
      <c r="C10" s="41">
        <f>[4]Resumen!F10</f>
        <v>4.4621388780930307</v>
      </c>
      <c r="D10" s="47">
        <f>[4]Resumen!H10</f>
        <v>4.1351391599869363</v>
      </c>
      <c r="E10" s="47">
        <f>[4]Resumen!J10</f>
        <v>4.1268161062681639</v>
      </c>
      <c r="F10" s="47">
        <f>[4]Resumen!L10</f>
        <v>4.0887881468376852</v>
      </c>
      <c r="G10" s="48">
        <f>[4]Resumen!N10</f>
        <v>4.1512581906282584</v>
      </c>
    </row>
    <row r="11" spans="1:7" x14ac:dyDescent="0.2">
      <c r="A11" s="40"/>
      <c r="B11" s="41"/>
      <c r="C11" s="41"/>
      <c r="D11" s="47"/>
      <c r="E11" s="47"/>
      <c r="F11" s="47"/>
      <c r="G11" s="48"/>
    </row>
    <row r="12" spans="1:7" x14ac:dyDescent="0.2">
      <c r="A12" s="40" t="str">
        <f>[4]Resumen!A11</f>
        <v>Poblacion edad de Trabajar</v>
      </c>
      <c r="B12" s="47">
        <f>[4]Resumen!C11</f>
        <v>6521491.2487741662</v>
      </c>
      <c r="C12" s="47">
        <f>[4]Resumen!E11</f>
        <v>2989778.842903683</v>
      </c>
      <c r="D12" s="47">
        <f>[4]Resumen!G11</f>
        <v>3531712.4058719045</v>
      </c>
      <c r="E12" s="47">
        <f>[4]Resumen!I11</f>
        <v>942316.35777599749</v>
      </c>
      <c r="F12" s="47">
        <f>[4]Resumen!K11</f>
        <v>550917.03022071638</v>
      </c>
      <c r="G12" s="48">
        <f>[4]Resumen!M11</f>
        <v>2038479.0178752514</v>
      </c>
    </row>
    <row r="13" spans="1:7" x14ac:dyDescent="0.2">
      <c r="A13" s="46" t="str">
        <f>[4]Resumen!B12</f>
        <v>Hombre</v>
      </c>
      <c r="B13" s="47">
        <f>[4]Resumen!C12</f>
        <v>3059715.122057057</v>
      </c>
      <c r="C13" s="47">
        <f>[4]Resumen!E12</f>
        <v>1463118.160822829</v>
      </c>
      <c r="D13" s="47">
        <f>[4]Resumen!G12</f>
        <v>1596596.961234238</v>
      </c>
      <c r="E13" s="47">
        <f>[4]Resumen!I12</f>
        <v>413319.10298779944</v>
      </c>
      <c r="F13" s="47">
        <f>[4]Resumen!K12</f>
        <v>253046.31273380108</v>
      </c>
      <c r="G13" s="48">
        <f>[4]Resumen!M12</f>
        <v>930231.54551265517</v>
      </c>
    </row>
    <row r="14" spans="1:7" x14ac:dyDescent="0.2">
      <c r="A14" s="46" t="str">
        <f>[4]Resumen!B13</f>
        <v>Mujer</v>
      </c>
      <c r="B14" s="47">
        <f>[4]Resumen!C13</f>
        <v>3461776.1267185626</v>
      </c>
      <c r="C14" s="47">
        <f>[4]Resumen!E13</f>
        <v>1526660.6820808556</v>
      </c>
      <c r="D14" s="47">
        <f>[4]Resumen!G13</f>
        <v>1935115.4446377773</v>
      </c>
      <c r="E14" s="47">
        <f>[4]Resumen!I13</f>
        <v>528997.25478821492</v>
      </c>
      <c r="F14" s="47">
        <f>[4]Resumen!K13</f>
        <v>297870.7174869203</v>
      </c>
      <c r="G14" s="48">
        <f>[4]Resumen!M13</f>
        <v>1108247.472362658</v>
      </c>
    </row>
    <row r="15" spans="1:7" x14ac:dyDescent="0.2">
      <c r="A15" s="46"/>
      <c r="B15" s="47"/>
      <c r="C15" s="47"/>
      <c r="D15" s="47"/>
      <c r="E15" s="47"/>
      <c r="F15" s="47"/>
      <c r="G15" s="48"/>
    </row>
    <row r="16" spans="1:7" x14ac:dyDescent="0.2">
      <c r="A16" s="82" t="str">
        <f>[4]Resumen!A14</f>
        <v>Poblacion en edad de 5 a 17 años</v>
      </c>
      <c r="B16" s="85">
        <f>[4]Resumen!C14</f>
        <v>2473592.8314422169</v>
      </c>
      <c r="C16" s="85">
        <f>[4]Resumen!E14</f>
        <v>1272292.6452691224</v>
      </c>
      <c r="D16" s="85">
        <f>[4]Resumen!G14</f>
        <v>1201300.186173042</v>
      </c>
      <c r="E16" s="85">
        <f>[4]Resumen!I14</f>
        <v>269288.65312666626</v>
      </c>
      <c r="F16" s="85">
        <f>[4]Resumen!K14</f>
        <v>179590.70870437194</v>
      </c>
      <c r="G16" s="86">
        <f>[4]Resumen!M14</f>
        <v>752420.82434200856</v>
      </c>
    </row>
    <row r="17" spans="1:7" x14ac:dyDescent="0.2">
      <c r="A17" s="46" t="str">
        <f>[4]Resumen!B15</f>
        <v>Hombre</v>
      </c>
      <c r="B17" s="47">
        <f>[4]Resumen!C15</f>
        <v>1260923.5713253536</v>
      </c>
      <c r="C17" s="47">
        <f>[4]Resumen!E15</f>
        <v>660056.06973006146</v>
      </c>
      <c r="D17" s="47">
        <f>[4]Resumen!G15</f>
        <v>600867.50159522565</v>
      </c>
      <c r="E17" s="47">
        <f>[4]Resumen!I15</f>
        <v>130009.44336462463</v>
      </c>
      <c r="F17" s="47">
        <f>[4]Resumen!K15</f>
        <v>92561.388319379155</v>
      </c>
      <c r="G17" s="48">
        <f>[4]Resumen!M15</f>
        <v>378296.66991122201</v>
      </c>
    </row>
    <row r="18" spans="1:7" x14ac:dyDescent="0.2">
      <c r="A18" s="46" t="str">
        <f>[4]Resumen!B16</f>
        <v>Mujer</v>
      </c>
      <c r="B18" s="47">
        <f>[4]Resumen!C16</f>
        <v>1212669.2601168773</v>
      </c>
      <c r="C18" s="47">
        <f>[4]Resumen!E16</f>
        <v>612236.57553899754</v>
      </c>
      <c r="D18" s="47">
        <f>[4]Resumen!G16</f>
        <v>600432.68457781547</v>
      </c>
      <c r="E18" s="47">
        <f>[4]Resumen!I16</f>
        <v>139279.20976204297</v>
      </c>
      <c r="F18" s="47">
        <f>[4]Resumen!K16</f>
        <v>87029.320384993174</v>
      </c>
      <c r="G18" s="48">
        <f>[4]Resumen!M16</f>
        <v>374124.15443077864</v>
      </c>
    </row>
    <row r="19" spans="1:7" x14ac:dyDescent="0.2">
      <c r="A19" s="46"/>
      <c r="B19" s="47"/>
      <c r="C19" s="47"/>
      <c r="D19" s="47"/>
      <c r="E19" s="47"/>
      <c r="F19" s="47"/>
      <c r="G19" s="48"/>
    </row>
    <row r="20" spans="1:7" x14ac:dyDescent="0.2">
      <c r="A20" s="82" t="str">
        <f>[4]Resumen!A17</f>
        <v>Trabajo infantil</v>
      </c>
      <c r="B20" s="85">
        <f>[4]Resumen!C17</f>
        <v>379597.7461940166</v>
      </c>
      <c r="C20" s="85">
        <f>[4]Resumen!E17</f>
        <v>257761.49589090215</v>
      </c>
      <c r="D20" s="85">
        <f>[4]Resumen!G17</f>
        <v>121836.25030312093</v>
      </c>
      <c r="E20" s="85">
        <f>[4]Resumen!I17</f>
        <v>15746.967185571999</v>
      </c>
      <c r="F20" s="85">
        <f>[4]Resumen!K17</f>
        <v>15661.98041026499</v>
      </c>
      <c r="G20" s="86">
        <f>[4]Resumen!M17</f>
        <v>90427.302707283961</v>
      </c>
    </row>
    <row r="21" spans="1:7" x14ac:dyDescent="0.2">
      <c r="A21" s="46" t="s">
        <v>14</v>
      </c>
      <c r="B21" s="47">
        <f>[4]Resumen!C18</f>
        <v>282421.54604871129</v>
      </c>
      <c r="C21" s="47">
        <f>[4]Resumen!E18</f>
        <v>206520.26379498132</v>
      </c>
      <c r="D21" s="47">
        <f>[4]Resumen!G18</f>
        <v>75901.282253729994</v>
      </c>
      <c r="E21" s="47">
        <f>[4]Resumen!I18</f>
        <v>9851.5508993479998</v>
      </c>
      <c r="F21" s="47">
        <f>[4]Resumen!K18</f>
        <v>9891.7771012199955</v>
      </c>
      <c r="G21" s="48">
        <f>[4]Resumen!M18</f>
        <v>56157.954253161974</v>
      </c>
    </row>
    <row r="22" spans="1:7" x14ac:dyDescent="0.2">
      <c r="A22" s="46" t="s">
        <v>15</v>
      </c>
      <c r="B22" s="47">
        <f>[4]Resumen!C19</f>
        <v>97176.200145311013</v>
      </c>
      <c r="C22" s="47">
        <f>[4]Resumen!E19</f>
        <v>51241.232095919884</v>
      </c>
      <c r="D22" s="47">
        <f>[4]Resumen!G19</f>
        <v>45934.968049390991</v>
      </c>
      <c r="E22" s="47">
        <f>[4]Resumen!I19</f>
        <v>5895.4162862240009</v>
      </c>
      <c r="F22" s="47">
        <f>[4]Resumen!K19</f>
        <v>5770.2033090449995</v>
      </c>
      <c r="G22" s="48">
        <f>[4]Resumen!M19</f>
        <v>34269.34845412198</v>
      </c>
    </row>
    <row r="23" spans="1:7" x14ac:dyDescent="0.2">
      <c r="A23" s="46"/>
      <c r="B23" s="47"/>
      <c r="C23" s="47"/>
      <c r="D23" s="47"/>
      <c r="E23" s="47"/>
      <c r="F23" s="47"/>
      <c r="G23" s="48"/>
    </row>
    <row r="24" spans="1:7" x14ac:dyDescent="0.2">
      <c r="A24" s="40" t="str">
        <f>[4]Resumen!A20</f>
        <v>Poblacion Economicamente Activa</v>
      </c>
      <c r="B24" s="47">
        <f>[4]Resumen!C20</f>
        <v>3655098.7639760049</v>
      </c>
      <c r="C24" s="47">
        <f>[4]Resumen!E20</f>
        <v>1686916.7870960932</v>
      </c>
      <c r="D24" s="47">
        <f>[4]Resumen!G20</f>
        <v>1968181.9768799879</v>
      </c>
      <c r="E24" s="47">
        <f>[4]Resumen!I20</f>
        <v>510515.90044357232</v>
      </c>
      <c r="F24" s="47">
        <f>[4]Resumen!K20</f>
        <v>310839.93635296385</v>
      </c>
      <c r="G24" s="48">
        <f>[4]Resumen!M20</f>
        <v>1146826.1400834597</v>
      </c>
    </row>
    <row r="25" spans="1:7" x14ac:dyDescent="0.2">
      <c r="A25" s="46" t="str">
        <f>[4]Resumen!B21</f>
        <v>Hombre</v>
      </c>
      <c r="B25" s="47">
        <f>[4]Resumen!C21</f>
        <v>2251283.1810982185</v>
      </c>
      <c r="C25" s="47">
        <f>[4]Resumen!E21</f>
        <v>1158357.2566849727</v>
      </c>
      <c r="D25" s="47">
        <f>[4]Resumen!G21</f>
        <v>1092925.9244131763</v>
      </c>
      <c r="E25" s="47">
        <f>[4]Resumen!I21</f>
        <v>270258.29396321654</v>
      </c>
      <c r="F25" s="47">
        <f>[4]Resumen!K21</f>
        <v>172849.64579094801</v>
      </c>
      <c r="G25" s="48">
        <f>[4]Resumen!M21</f>
        <v>649817.98465900344</v>
      </c>
    </row>
    <row r="26" spans="1:7" x14ac:dyDescent="0.2">
      <c r="A26" s="46" t="str">
        <f>[4]Resumen!B22</f>
        <v>Mujer</v>
      </c>
      <c r="B26" s="47">
        <f>[4]Resumen!C22</f>
        <v>1403815.5828779605</v>
      </c>
      <c r="C26" s="47">
        <f>[4]Resumen!E22</f>
        <v>528559.53041104914</v>
      </c>
      <c r="D26" s="47">
        <f>[4]Resumen!G22</f>
        <v>875256.05246684246</v>
      </c>
      <c r="E26" s="47">
        <f>[4]Resumen!I22</f>
        <v>240257.60648035948</v>
      </c>
      <c r="F26" s="47">
        <f>[4]Resumen!K22</f>
        <v>137990.29056201919</v>
      </c>
      <c r="G26" s="48">
        <f>[4]Resumen!M22</f>
        <v>497008.15542444988</v>
      </c>
    </row>
    <row r="27" spans="1:7" x14ac:dyDescent="0.2">
      <c r="A27" s="46"/>
      <c r="B27" s="47"/>
      <c r="C27" s="47"/>
      <c r="D27" s="47"/>
      <c r="E27" s="47"/>
      <c r="F27" s="47"/>
      <c r="G27" s="48"/>
    </row>
    <row r="28" spans="1:7" x14ac:dyDescent="0.2">
      <c r="A28" s="82" t="str">
        <f>[4]Resumen!A23</f>
        <v>Ingreso Percapita de los Hogares</v>
      </c>
      <c r="B28" s="85">
        <f>[4]Resumen!D23</f>
        <v>2919.8731006900621</v>
      </c>
      <c r="C28" s="85">
        <f>[4]Resumen!F23</f>
        <v>1719.4394891949037</v>
      </c>
      <c r="D28" s="85">
        <f>[4]Resumen!H23</f>
        <v>3908.3402752961165</v>
      </c>
      <c r="E28" s="85">
        <f>[4]Resumen!J23</f>
        <v>4741.7700281786529</v>
      </c>
      <c r="F28" s="85">
        <f>[4]Resumen!L23</f>
        <v>5031.7775876482319</v>
      </c>
      <c r="G28" s="86">
        <f>[4]Resumen!N23</f>
        <v>3234.3278751594084</v>
      </c>
    </row>
    <row r="29" spans="1:7" x14ac:dyDescent="0.2">
      <c r="A29" s="40"/>
      <c r="B29" s="47"/>
      <c r="C29" s="47"/>
      <c r="D29" s="47"/>
      <c r="E29" s="47"/>
      <c r="F29" s="47"/>
      <c r="G29" s="48"/>
    </row>
    <row r="30" spans="1:7" x14ac:dyDescent="0.2">
      <c r="A30" s="49" t="s">
        <v>20</v>
      </c>
      <c r="B30" s="50">
        <f>[5]Cuadro01!D26</f>
        <v>62.840921489000834</v>
      </c>
      <c r="C30" s="50">
        <f>[5]Cuadro01!D32</f>
        <v>65.023382696801903</v>
      </c>
      <c r="D30" s="50">
        <f>[5]Cuadro01!D28</f>
        <v>61.043828136145031</v>
      </c>
      <c r="E30" s="50">
        <f>[5]Cuadro01!D29</f>
        <v>52.886432020152895</v>
      </c>
      <c r="F30" s="50">
        <f>[5]Cuadro01!D30</f>
        <v>50.496707221788164</v>
      </c>
      <c r="G30" s="51">
        <f>[5]Cuadro01!D31</f>
        <v>67.521367521367154</v>
      </c>
    </row>
    <row r="31" spans="1:7" x14ac:dyDescent="0.2">
      <c r="A31" s="49" t="s">
        <v>21</v>
      </c>
      <c r="B31" s="50">
        <f>[5]Cuadro01!F26</f>
        <v>39.740047500470126</v>
      </c>
      <c r="C31" s="50">
        <f>[5]Cuadro01!F32</f>
        <v>51.831644583006408</v>
      </c>
      <c r="D31" s="50">
        <f>[5]Cuadro01!F28</f>
        <v>29.783522882866386</v>
      </c>
      <c r="E31" s="50">
        <f>[5]Cuadro01!F29</f>
        <v>23.343362955706358</v>
      </c>
      <c r="F31" s="50">
        <f>[5]Cuadro01!F30</f>
        <v>19.098113628753151</v>
      </c>
      <c r="G31" s="51">
        <f>[5]Cuadro01!F31</f>
        <v>35.525585525585463</v>
      </c>
    </row>
    <row r="32" spans="1:7" x14ac:dyDescent="0.2">
      <c r="A32" s="40"/>
      <c r="B32" s="47"/>
      <c r="C32" s="47"/>
      <c r="D32" s="47"/>
      <c r="E32" s="47"/>
      <c r="F32" s="47"/>
      <c r="G32" s="48"/>
    </row>
    <row r="33" spans="1:10" x14ac:dyDescent="0.2">
      <c r="A33" s="40" t="s">
        <v>11</v>
      </c>
      <c r="B33" s="47">
        <f t="shared" ref="B33:G35" si="0">+B24/B12*100</f>
        <v>56.046977977054681</v>
      </c>
      <c r="C33" s="47">
        <f t="shared" si="0"/>
        <v>56.422794986994894</v>
      </c>
      <c r="D33" s="47">
        <f t="shared" si="0"/>
        <v>55.728829267288141</v>
      </c>
      <c r="E33" s="47">
        <f t="shared" si="0"/>
        <v>54.176699388776761</v>
      </c>
      <c r="F33" s="47">
        <f t="shared" si="0"/>
        <v>56.422277639235553</v>
      </c>
      <c r="G33" s="48">
        <f t="shared" si="0"/>
        <v>56.258913141957187</v>
      </c>
    </row>
    <row r="34" spans="1:10" x14ac:dyDescent="0.2">
      <c r="A34" s="40" t="s">
        <v>12</v>
      </c>
      <c r="B34" s="47">
        <f t="shared" si="0"/>
        <v>73.578195723812129</v>
      </c>
      <c r="C34" s="47">
        <f t="shared" si="0"/>
        <v>79.170451690213127</v>
      </c>
      <c r="D34" s="47">
        <f t="shared" si="0"/>
        <v>68.453463895377681</v>
      </c>
      <c r="E34" s="47">
        <f t="shared" si="0"/>
        <v>65.38732229155984</v>
      </c>
      <c r="F34" s="47">
        <f t="shared" si="0"/>
        <v>68.307514116114348</v>
      </c>
      <c r="G34" s="48">
        <f t="shared" si="0"/>
        <v>69.855509393726862</v>
      </c>
    </row>
    <row r="35" spans="1:10" x14ac:dyDescent="0.2">
      <c r="A35" s="40" t="s">
        <v>13</v>
      </c>
      <c r="B35" s="47">
        <f t="shared" si="0"/>
        <v>40.551888149065412</v>
      </c>
      <c r="C35" s="47">
        <f t="shared" si="0"/>
        <v>34.621939021224847</v>
      </c>
      <c r="D35" s="47">
        <f t="shared" si="0"/>
        <v>45.230172437111442</v>
      </c>
      <c r="E35" s="47">
        <f t="shared" si="0"/>
        <v>45.417552606496429</v>
      </c>
      <c r="F35" s="47">
        <f t="shared" si="0"/>
        <v>46.325564233442464</v>
      </c>
      <c r="G35" s="48">
        <f t="shared" si="0"/>
        <v>44.846315269719028</v>
      </c>
    </row>
    <row r="36" spans="1:10" x14ac:dyDescent="0.2">
      <c r="A36" s="87"/>
      <c r="B36" s="88"/>
      <c r="C36" s="88"/>
      <c r="D36" s="88"/>
      <c r="E36" s="88"/>
      <c r="F36" s="88"/>
      <c r="G36" s="89"/>
    </row>
    <row r="37" spans="1:10" x14ac:dyDescent="0.2">
      <c r="A37" s="40" t="str">
        <f>[4]Resumen!A24</f>
        <v>Inactivos</v>
      </c>
      <c r="B37" s="41">
        <f>[4]Resumen!C24</f>
        <v>2865927.0571980746</v>
      </c>
      <c r="C37" s="41">
        <f>[4]Resumen!E24</f>
        <v>1302862.0558075893</v>
      </c>
      <c r="D37" s="41">
        <f>[4]Resumen!G24</f>
        <v>1563065.0013904842</v>
      </c>
      <c r="E37" s="41">
        <f>[4]Resumen!I24</f>
        <v>431335.02973089827</v>
      </c>
      <c r="F37" s="41">
        <f>[4]Resumen!K24</f>
        <v>240077.09386775695</v>
      </c>
      <c r="G37" s="42">
        <f>[4]Resumen!M24</f>
        <v>891652.87779184512</v>
      </c>
    </row>
    <row r="38" spans="1:10" x14ac:dyDescent="0.2">
      <c r="A38" s="40"/>
      <c r="B38" s="41"/>
      <c r="C38" s="41"/>
      <c r="D38" s="41"/>
      <c r="E38" s="41"/>
      <c r="F38" s="41"/>
      <c r="G38" s="42"/>
    </row>
    <row r="39" spans="1:10" x14ac:dyDescent="0.2">
      <c r="A39" s="40" t="s">
        <v>7</v>
      </c>
      <c r="B39" s="41">
        <f t="shared" ref="B39:G39" si="1">+B40+B41</f>
        <v>3460910.6469991338</v>
      </c>
      <c r="C39" s="41">
        <f t="shared" si="1"/>
        <v>1640822.3012702116</v>
      </c>
      <c r="D39" s="41">
        <f t="shared" si="1"/>
        <v>1820088.3457287669</v>
      </c>
      <c r="E39" s="41">
        <f t="shared" si="1"/>
        <v>470256.41291001975</v>
      </c>
      <c r="F39" s="41">
        <f t="shared" si="1"/>
        <v>286421.90139754803</v>
      </c>
      <c r="G39" s="42">
        <f t="shared" si="1"/>
        <v>1063410.0314211706</v>
      </c>
    </row>
    <row r="40" spans="1:10" x14ac:dyDescent="0.2">
      <c r="A40" s="46" t="str">
        <f>[4]Resumen!A25</f>
        <v>Asalariados</v>
      </c>
      <c r="B40" s="41">
        <f>[4]Resumen!C25</f>
        <v>1659102.0700898846</v>
      </c>
      <c r="C40" s="41">
        <f>[4]Resumen!E25</f>
        <v>619504.23373361805</v>
      </c>
      <c r="D40" s="41">
        <f>[4]Resumen!G25</f>
        <v>1039597.8363561922</v>
      </c>
      <c r="E40" s="41">
        <f>[4]Resumen!I25</f>
        <v>290135.93111249065</v>
      </c>
      <c r="F40" s="41">
        <f>[4]Resumen!K25</f>
        <v>183675.64628506091</v>
      </c>
      <c r="G40" s="42">
        <f>[4]Resumen!M25</f>
        <v>565786.25895862246</v>
      </c>
    </row>
    <row r="41" spans="1:10" x14ac:dyDescent="0.2">
      <c r="A41" s="46" t="str">
        <f>[4]Resumen!A26</f>
        <v>No Asalariados</v>
      </c>
      <c r="B41" s="41">
        <f>[4]Resumen!C26</f>
        <v>1801808.5769092494</v>
      </c>
      <c r="C41" s="41">
        <f>[4]Resumen!E26</f>
        <v>1021318.0675365934</v>
      </c>
      <c r="D41" s="41">
        <f>[4]Resumen!G26</f>
        <v>780490.50937257463</v>
      </c>
      <c r="E41" s="41">
        <f>[4]Resumen!I26</f>
        <v>180120.48179752909</v>
      </c>
      <c r="F41" s="41">
        <f>[4]Resumen!K26</f>
        <v>102746.25511248711</v>
      </c>
      <c r="G41" s="42">
        <f>[4]Resumen!M26</f>
        <v>497623.77246254805</v>
      </c>
    </row>
    <row r="42" spans="1:10" ht="6" customHeight="1" x14ac:dyDescent="0.2">
      <c r="A42" s="46"/>
      <c r="B42" s="41"/>
      <c r="C42" s="41"/>
      <c r="D42" s="41"/>
      <c r="E42" s="41"/>
      <c r="F42" s="41"/>
      <c r="G42" s="42"/>
    </row>
    <row r="43" spans="1:10" x14ac:dyDescent="0.2">
      <c r="A43" s="43" t="str">
        <f>[4]Resumen!A27</f>
        <v>Desocupados</v>
      </c>
      <c r="B43" s="44">
        <f>[4]Resumen!C27</f>
        <v>194188.1169770548</v>
      </c>
      <c r="C43" s="44">
        <f>[4]Resumen!E27</f>
        <v>46094.485825799915</v>
      </c>
      <c r="D43" s="44">
        <f>[4]Resumen!G27</f>
        <v>148093.631151254</v>
      </c>
      <c r="E43" s="44">
        <f>[4]Resumen!I27</f>
        <v>40259.487533555992</v>
      </c>
      <c r="F43" s="44">
        <f>[4]Resumen!K27</f>
        <v>24418.034955418982</v>
      </c>
      <c r="G43" s="45">
        <f>[4]Resumen!M27</f>
        <v>83416.108662278988</v>
      </c>
    </row>
    <row r="44" spans="1:10" ht="6" customHeight="1" x14ac:dyDescent="0.2">
      <c r="A44" s="40"/>
      <c r="B44" s="47"/>
      <c r="C44" s="47"/>
      <c r="D44" s="47"/>
      <c r="E44" s="47"/>
      <c r="F44" s="47"/>
      <c r="G44" s="48"/>
    </row>
    <row r="45" spans="1:10" x14ac:dyDescent="0.2">
      <c r="A45" s="49" t="s">
        <v>18</v>
      </c>
      <c r="B45" s="52">
        <f t="shared" ref="B45:G45" si="2">+B43/B24*100</f>
        <v>5.312800816517953</v>
      </c>
      <c r="C45" s="52">
        <f t="shared" si="2"/>
        <v>2.7324694483092009</v>
      </c>
      <c r="D45" s="52">
        <f t="shared" si="2"/>
        <v>7.5243871192244018</v>
      </c>
      <c r="E45" s="52">
        <f t="shared" si="2"/>
        <v>7.8860398860399261</v>
      </c>
      <c r="F45" s="52">
        <f t="shared" si="2"/>
        <v>7.8555012080854052</v>
      </c>
      <c r="G45" s="53">
        <f t="shared" si="2"/>
        <v>7.2736490516521037</v>
      </c>
    </row>
    <row r="46" spans="1:10" x14ac:dyDescent="0.2">
      <c r="A46" s="49" t="s">
        <v>8</v>
      </c>
      <c r="B46" s="52">
        <f>[4]Resumen!C28/B$39*100</f>
        <v>12.465506204823479</v>
      </c>
      <c r="C46" s="52">
        <f>[4]Resumen!E28/C$39*100</f>
        <v>14.713130999775773</v>
      </c>
      <c r="D46" s="52">
        <f>[4]Resumen!G28/D$39*100</f>
        <v>10.439256821326618</v>
      </c>
      <c r="E46" s="52">
        <f>[4]Resumen!I28/E$39*100</f>
        <v>9.1467689389253017</v>
      </c>
      <c r="F46" s="52">
        <f>[4]Resumen!K28/F$39*100</f>
        <v>6.7088769506267507</v>
      </c>
      <c r="G46" s="53">
        <f>[4]Resumen!M28/G$39*100</f>
        <v>12.01556620461198</v>
      </c>
      <c r="I46" s="1"/>
      <c r="J46" s="1"/>
    </row>
    <row r="47" spans="1:10" x14ac:dyDescent="0.2">
      <c r="A47" s="49" t="s">
        <v>9</v>
      </c>
      <c r="B47" s="52">
        <f>[4]Resumen!C29/B$39*100</f>
        <v>27.685611433996225</v>
      </c>
      <c r="C47" s="52">
        <f>[4]Resumen!E29/C$39*100</f>
        <v>33.497061510089686</v>
      </c>
      <c r="D47" s="52">
        <f>[4]Resumen!G29/D$39*100</f>
        <v>22.446548775334772</v>
      </c>
      <c r="E47" s="52">
        <f>[4]Resumen!I29/E$39*100</f>
        <v>19.835869520392578</v>
      </c>
      <c r="F47" s="52">
        <f>[4]Resumen!K29/F$39*100</f>
        <v>19.058582757738552</v>
      </c>
      <c r="G47" s="53">
        <f>[4]Resumen!M29/G$39*100</f>
        <v>24.51355610587601</v>
      </c>
      <c r="I47" s="1"/>
      <c r="J47" s="1"/>
    </row>
    <row r="48" spans="1:10" ht="13.5" thickBot="1" x14ac:dyDescent="0.25">
      <c r="A48" s="54"/>
      <c r="B48" s="55"/>
      <c r="C48" s="55"/>
      <c r="D48" s="55"/>
      <c r="E48" s="55"/>
      <c r="F48" s="55"/>
      <c r="G48" s="56"/>
    </row>
    <row r="49" spans="1:14" ht="28.5" customHeight="1" x14ac:dyDescent="0.2">
      <c r="A49" s="130" t="s">
        <v>40</v>
      </c>
      <c r="B49" s="130"/>
      <c r="C49" s="130"/>
      <c r="D49" s="130"/>
      <c r="E49" s="130"/>
      <c r="F49" s="130"/>
      <c r="G49" s="130"/>
    </row>
    <row r="53" spans="1:14" x14ac:dyDescent="0.2">
      <c r="G53" s="7"/>
      <c r="H53" s="7"/>
      <c r="I53" s="7"/>
      <c r="J53" s="7"/>
    </row>
    <row r="54" spans="1:14" x14ac:dyDescent="0.2">
      <c r="B54" s="7"/>
      <c r="C54" s="7"/>
      <c r="D54" s="7"/>
      <c r="E54" s="7"/>
      <c r="G54" s="7"/>
      <c r="H54" s="7"/>
      <c r="I54" s="7"/>
      <c r="J54" s="7"/>
    </row>
    <row r="55" spans="1:14" x14ac:dyDescent="0.2">
      <c r="B55" s="7"/>
      <c r="C55" s="7"/>
      <c r="D55" s="7"/>
      <c r="E55" s="7"/>
      <c r="G55" s="7"/>
      <c r="H55" s="7"/>
      <c r="I55" s="7"/>
      <c r="J55" s="7"/>
    </row>
    <row r="56" spans="1:14" x14ac:dyDescent="0.2">
      <c r="B56" s="7"/>
      <c r="C56" s="7"/>
      <c r="D56" s="7"/>
      <c r="E56" s="7"/>
      <c r="G56" s="7"/>
      <c r="H56" s="7"/>
      <c r="I56" s="7"/>
      <c r="J56" s="7"/>
    </row>
    <row r="57" spans="1:14" x14ac:dyDescent="0.2">
      <c r="B57" s="7"/>
      <c r="C57" s="7"/>
      <c r="D57" s="7"/>
      <c r="E57" s="7"/>
      <c r="G57" s="7"/>
      <c r="H57" s="7"/>
      <c r="I57" s="7"/>
      <c r="J57" s="7"/>
    </row>
    <row r="58" spans="1:14" x14ac:dyDescent="0.2">
      <c r="B58" s="7"/>
      <c r="C58" s="7"/>
      <c r="D58" s="7"/>
      <c r="E58" s="7"/>
      <c r="G58" s="7"/>
      <c r="H58" s="7"/>
      <c r="I58" s="7"/>
      <c r="J58" s="7"/>
    </row>
    <row r="59" spans="1:14" x14ac:dyDescent="0.2">
      <c r="B59" s="7"/>
      <c r="C59" s="7"/>
      <c r="D59" s="7"/>
      <c r="E59" s="7"/>
      <c r="G59" s="7"/>
      <c r="H59" s="7"/>
      <c r="I59" s="7"/>
      <c r="J59" s="7"/>
    </row>
    <row r="60" spans="1:14" x14ac:dyDescent="0.2">
      <c r="B60" s="7"/>
      <c r="C60" s="7"/>
      <c r="D60" s="7"/>
      <c r="E60" s="7"/>
      <c r="G60" s="7"/>
      <c r="H60" s="7"/>
      <c r="I60" s="7"/>
      <c r="J60" s="7"/>
    </row>
    <row r="61" spans="1:14" x14ac:dyDescent="0.2">
      <c r="B61" s="7"/>
      <c r="C61" s="7"/>
      <c r="D61" s="7"/>
      <c r="E61" s="7"/>
      <c r="G61" s="7"/>
      <c r="H61" s="7"/>
      <c r="I61" s="7"/>
      <c r="J61" s="7"/>
    </row>
    <row r="62" spans="1:14" x14ac:dyDescent="0.2">
      <c r="B62" s="7"/>
      <c r="C62" s="7"/>
      <c r="D62" s="7"/>
      <c r="E62" s="7"/>
      <c r="G62" s="7"/>
      <c r="H62" s="7"/>
      <c r="I62" s="7"/>
      <c r="J62" s="7"/>
    </row>
    <row r="63" spans="1:14" x14ac:dyDescent="0.2">
      <c r="B63" s="7"/>
      <c r="C63" s="7"/>
      <c r="D63" s="7"/>
      <c r="E63" s="7"/>
      <c r="G63" s="7"/>
      <c r="H63" s="7"/>
      <c r="I63" s="7"/>
      <c r="J63" s="7"/>
    </row>
    <row r="64" spans="1:14" x14ac:dyDescent="0.2">
      <c r="B64" s="7"/>
      <c r="C64" s="7"/>
      <c r="D64" s="7"/>
      <c r="E64" s="7"/>
      <c r="G64" s="7"/>
      <c r="H64" s="7"/>
      <c r="I64" s="7"/>
      <c r="J64" s="7"/>
      <c r="L64" s="7"/>
      <c r="M64" s="7"/>
      <c r="N64" s="7"/>
    </row>
    <row r="65" spans="2:14" x14ac:dyDescent="0.2">
      <c r="B65" s="7"/>
      <c r="C65" s="7"/>
      <c r="D65" s="7"/>
      <c r="E65" s="7"/>
      <c r="G65" s="7"/>
      <c r="H65" s="7"/>
      <c r="I65" s="7"/>
      <c r="J65" s="7"/>
      <c r="L65" s="7"/>
      <c r="M65" s="7"/>
      <c r="N65" s="7"/>
    </row>
    <row r="66" spans="2:14" x14ac:dyDescent="0.2">
      <c r="B66" s="7"/>
      <c r="C66" s="7"/>
      <c r="D66" s="7"/>
      <c r="E66" s="7"/>
      <c r="G66" s="7"/>
      <c r="H66" s="7"/>
      <c r="I66" s="7"/>
      <c r="J66" s="7"/>
      <c r="L66" s="7"/>
      <c r="M66" s="7"/>
      <c r="N66" s="7"/>
    </row>
  </sheetData>
  <mergeCells count="6">
    <mergeCell ref="A1:G1"/>
    <mergeCell ref="A49:G49"/>
    <mergeCell ref="D2:G2"/>
    <mergeCell ref="B2:B3"/>
    <mergeCell ref="C2:C3"/>
    <mergeCell ref="A2:A3"/>
  </mergeCells>
  <printOptions horizontalCentered="1" verticalCentered="1"/>
  <pageMargins left="0.55118110236220474" right="0" top="0" bottom="0" header="0" footer="0"/>
  <pageSetup scale="90" orientation="portrait" useFirstPageNumber="1" horizontalDpi="3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B5" sqref="B5"/>
    </sheetView>
  </sheetViews>
  <sheetFormatPr baseColWidth="10" defaultRowHeight="12.75" x14ac:dyDescent="0.2"/>
  <cols>
    <col min="1" max="1" width="31.42578125" customWidth="1"/>
    <col min="2" max="2" width="12.42578125" customWidth="1"/>
    <col min="3" max="3" width="11.28515625" customWidth="1"/>
    <col min="4" max="4" width="10.140625" customWidth="1"/>
    <col min="5" max="5" width="9.5703125" customWidth="1"/>
    <col min="6" max="6" width="9.28515625" bestFit="1" customWidth="1"/>
    <col min="7" max="7" width="10.28515625" bestFit="1" customWidth="1"/>
  </cols>
  <sheetData>
    <row r="1" spans="1:7" ht="46.5" customHeight="1" thickBot="1" x14ac:dyDescent="0.25">
      <c r="A1" s="129" t="s">
        <v>43</v>
      </c>
      <c r="B1" s="129"/>
      <c r="C1" s="129"/>
      <c r="D1" s="129"/>
      <c r="E1" s="129"/>
      <c r="F1" s="129"/>
      <c r="G1" s="129"/>
    </row>
    <row r="2" spans="1:7" x14ac:dyDescent="0.2">
      <c r="A2" s="139" t="s">
        <v>10</v>
      </c>
      <c r="B2" s="136" t="s">
        <v>5</v>
      </c>
      <c r="C2" s="136" t="s">
        <v>4</v>
      </c>
      <c r="D2" s="136" t="s">
        <v>3</v>
      </c>
      <c r="E2" s="136"/>
      <c r="F2" s="136"/>
      <c r="G2" s="137"/>
    </row>
    <row r="3" spans="1:7" ht="38.25" x14ac:dyDescent="0.2">
      <c r="A3" s="140"/>
      <c r="B3" s="138"/>
      <c r="C3" s="138"/>
      <c r="D3" s="57" t="s">
        <v>0</v>
      </c>
      <c r="E3" s="57" t="s">
        <v>6</v>
      </c>
      <c r="F3" s="57" t="s">
        <v>1</v>
      </c>
      <c r="G3" s="58" t="s">
        <v>2</v>
      </c>
    </row>
    <row r="4" spans="1:7" ht="6" customHeight="1" x14ac:dyDescent="0.2">
      <c r="A4" s="17"/>
      <c r="B4" s="18"/>
      <c r="C4" s="18"/>
      <c r="D4" s="18"/>
      <c r="E4" s="18"/>
      <c r="F4" s="18"/>
      <c r="G4" s="19"/>
    </row>
    <row r="5" spans="1:7" x14ac:dyDescent="0.2">
      <c r="A5" s="20" t="str">
        <f>[6]Resumen!A5</f>
        <v>Total Viviendas</v>
      </c>
      <c r="B5" s="61">
        <f>[6]Resumen!C5</f>
        <v>1913897.1072422834</v>
      </c>
      <c r="C5" s="61">
        <f>[6]Resumen!E5</f>
        <v>828054.90740331193</v>
      </c>
      <c r="D5" s="61">
        <f>[6]Resumen!G5</f>
        <v>1085842.1998391808</v>
      </c>
      <c r="E5" s="61">
        <f>[6]Resumen!I5</f>
        <v>246942.95905183157</v>
      </c>
      <c r="F5" s="61">
        <f>[6]Resumen!K5</f>
        <v>172811.08767048112</v>
      </c>
      <c r="G5" s="62">
        <f>[6]Resumen!M5</f>
        <v>666088.1531168943</v>
      </c>
    </row>
    <row r="6" spans="1:7" x14ac:dyDescent="0.2">
      <c r="A6" s="20" t="str">
        <f>[6]Resumen!A6</f>
        <v>Total Hogares</v>
      </c>
      <c r="B6" s="61">
        <f>[6]Resumen!C6</f>
        <v>1948418.7202633102</v>
      </c>
      <c r="C6" s="61">
        <f>[6]Resumen!E6</f>
        <v>846809.99718637799</v>
      </c>
      <c r="D6" s="61">
        <f>[6]Resumen!G6</f>
        <v>1101608.7230771456</v>
      </c>
      <c r="E6" s="61">
        <f>[6]Resumen!I6</f>
        <v>252204.82379112183</v>
      </c>
      <c r="F6" s="61">
        <f>[6]Resumen!K6</f>
        <v>175790.58918204115</v>
      </c>
      <c r="G6" s="62">
        <f>[6]Resumen!M6</f>
        <v>673613.310104009</v>
      </c>
    </row>
    <row r="7" spans="1:7" x14ac:dyDescent="0.2">
      <c r="A7" s="20" t="str">
        <f>"Poblacion "&amp;[6]Resumen!A7</f>
        <v>Poblacion Total</v>
      </c>
      <c r="B7" s="61">
        <f>[6]Resumen!C7</f>
        <v>8570153.5368769262</v>
      </c>
      <c r="C7" s="61">
        <f>[6]Resumen!E7</f>
        <v>3952396.990307427</v>
      </c>
      <c r="D7" s="61">
        <f>[6]Resumen!G7</f>
        <v>4617756.5465723304</v>
      </c>
      <c r="E7" s="61">
        <f>[6]Resumen!I7</f>
        <v>1083318.9642455066</v>
      </c>
      <c r="F7" s="61">
        <f>[6]Resumen!K7</f>
        <v>700321.89862045145</v>
      </c>
      <c r="G7" s="62">
        <f>[6]Resumen!M7</f>
        <v>2834115.6837065574</v>
      </c>
    </row>
    <row r="8" spans="1:7" x14ac:dyDescent="0.2">
      <c r="A8" s="23" t="str">
        <f>[6]Resumen!A8</f>
        <v>Hombre</v>
      </c>
      <c r="B8" s="61">
        <f>[6]Resumen!C8</f>
        <v>4102079.2495975979</v>
      </c>
      <c r="C8" s="61">
        <f>[6]Resumen!E8</f>
        <v>1973911.9530027395</v>
      </c>
      <c r="D8" s="61">
        <f>[6]Resumen!G8</f>
        <v>2128167.2965941308</v>
      </c>
      <c r="E8" s="61">
        <f>[6]Resumen!I8</f>
        <v>492322.98798307159</v>
      </c>
      <c r="F8" s="61">
        <f>[6]Resumen!K8</f>
        <v>334141.16284974548</v>
      </c>
      <c r="G8" s="62">
        <f>[6]Resumen!M8</f>
        <v>1301703.1457612177</v>
      </c>
    </row>
    <row r="9" spans="1:7" x14ac:dyDescent="0.2">
      <c r="A9" s="23" t="str">
        <f>[6]Resumen!A9</f>
        <v>Mujer</v>
      </c>
      <c r="B9" s="61">
        <f>[6]Resumen!C9</f>
        <v>4468074.2872830518</v>
      </c>
      <c r="C9" s="61">
        <f>[6]Resumen!E9</f>
        <v>1978485.0373039825</v>
      </c>
      <c r="D9" s="61">
        <f>[6]Resumen!G9</f>
        <v>2489589.2499785866</v>
      </c>
      <c r="E9" s="61">
        <f>[6]Resumen!I9</f>
        <v>590995.97626243148</v>
      </c>
      <c r="F9" s="61">
        <f>[6]Resumen!K9</f>
        <v>366180.73577071883</v>
      </c>
      <c r="G9" s="62">
        <f>[6]Resumen!M9</f>
        <v>1532412.5379454051</v>
      </c>
    </row>
    <row r="10" spans="1:7" x14ac:dyDescent="0.2">
      <c r="A10" s="20" t="str">
        <f>[6]Resumen!A10</f>
        <v>Personas por Hogar</v>
      </c>
      <c r="B10" s="61">
        <f>[6]Resumen!D10</f>
        <v>4.398517345245291</v>
      </c>
      <c r="C10" s="61">
        <f>[6]Resumen!F10</f>
        <v>4.6673952875373805</v>
      </c>
      <c r="D10" s="24">
        <f>[6]Resumen!H10</f>
        <v>4.1918300480352118</v>
      </c>
      <c r="E10" s="24">
        <f>[6]Resumen!J10</f>
        <v>4.2953935137368386</v>
      </c>
      <c r="F10" s="24">
        <f>[6]Resumen!L10</f>
        <v>3.9838418079096005</v>
      </c>
      <c r="G10" s="25">
        <f>[6]Resumen!N10</f>
        <v>4.2073332595951793</v>
      </c>
    </row>
    <row r="11" spans="1:7" x14ac:dyDescent="0.2">
      <c r="A11" s="71"/>
      <c r="B11" s="90"/>
      <c r="C11" s="90"/>
      <c r="D11" s="73"/>
      <c r="E11" s="73"/>
      <c r="F11" s="73"/>
      <c r="G11" s="74"/>
    </row>
    <row r="12" spans="1:7" x14ac:dyDescent="0.2">
      <c r="A12" s="20" t="str">
        <f>[6]Resumen!A11</f>
        <v>Poblacion edad de Trabajar</v>
      </c>
      <c r="B12" s="24">
        <f>[6]Resumen!C11</f>
        <v>6748693.4576632427</v>
      </c>
      <c r="C12" s="24">
        <f>[6]Resumen!E11</f>
        <v>3032199.8783817845</v>
      </c>
      <c r="D12" s="24">
        <f>[6]Resumen!G11</f>
        <v>3716493.5792831625</v>
      </c>
      <c r="E12" s="24">
        <f>[6]Resumen!I11</f>
        <v>887883.23561194493</v>
      </c>
      <c r="F12" s="24">
        <f>[6]Resumen!K11</f>
        <v>572739.64389545203</v>
      </c>
      <c r="G12" s="25">
        <f>[6]Resumen!M11</f>
        <v>2255870.6997759738</v>
      </c>
    </row>
    <row r="13" spans="1:7" x14ac:dyDescent="0.2">
      <c r="A13" s="23" t="str">
        <f>[6]Resumen!B12</f>
        <v>Hombre</v>
      </c>
      <c r="B13" s="24">
        <f>[6]Resumen!C12</f>
        <v>3169731.3555271723</v>
      </c>
      <c r="C13" s="24">
        <f>[6]Resumen!E12</f>
        <v>1506940.1602183974</v>
      </c>
      <c r="D13" s="24">
        <f>[6]Resumen!G12</f>
        <v>1662791.1953084704</v>
      </c>
      <c r="E13" s="24">
        <f>[6]Resumen!I12</f>
        <v>393979.95161805913</v>
      </c>
      <c r="F13" s="24">
        <f>[6]Resumen!K12</f>
        <v>262414.62979479646</v>
      </c>
      <c r="G13" s="25">
        <f>[6]Resumen!M12</f>
        <v>1006396.6138955693</v>
      </c>
    </row>
    <row r="14" spans="1:7" x14ac:dyDescent="0.2">
      <c r="A14" s="23" t="str">
        <f>[6]Resumen!B13</f>
        <v>Mujer</v>
      </c>
      <c r="B14" s="24">
        <f>[6]Resumen!C13</f>
        <v>3578962.102138713</v>
      </c>
      <c r="C14" s="24">
        <f>[6]Resumen!E13</f>
        <v>1525259.7181632451</v>
      </c>
      <c r="D14" s="24">
        <f>[6]Resumen!G13</f>
        <v>2053702.3839749997</v>
      </c>
      <c r="E14" s="24">
        <f>[6]Resumen!I13</f>
        <v>493903.28399388172</v>
      </c>
      <c r="F14" s="24">
        <f>[6]Resumen!K13</f>
        <v>310325.01410067768</v>
      </c>
      <c r="G14" s="25">
        <f>[6]Resumen!M13</f>
        <v>1249474.0858803482</v>
      </c>
    </row>
    <row r="15" spans="1:7" x14ac:dyDescent="0.2">
      <c r="A15" s="23"/>
      <c r="B15" s="24"/>
      <c r="C15" s="24"/>
      <c r="D15" s="24"/>
      <c r="E15" s="24"/>
      <c r="F15" s="24"/>
      <c r="G15" s="25"/>
    </row>
    <row r="16" spans="1:7" x14ac:dyDescent="0.2">
      <c r="A16" s="20" t="str">
        <f>[6]Resumen!A14</f>
        <v>Poblacion en edad de 5 a 17 años</v>
      </c>
      <c r="B16" s="63">
        <f>[6]Resumen!C14</f>
        <v>2535287.9994358257</v>
      </c>
      <c r="C16" s="24">
        <f>[6]Resumen!E14</f>
        <v>1278721.4769946225</v>
      </c>
      <c r="D16" s="24">
        <f>[6]Resumen!G14</f>
        <v>1256566.5224412619</v>
      </c>
      <c r="E16" s="24">
        <f>[6]Resumen!I14</f>
        <v>255382.78170297027</v>
      </c>
      <c r="F16" s="24">
        <f>[6]Resumen!K14</f>
        <v>184927.727150825</v>
      </c>
      <c r="G16" s="25">
        <f>[6]Resumen!M14</f>
        <v>816256.01358748437</v>
      </c>
    </row>
    <row r="17" spans="1:7" x14ac:dyDescent="0.2">
      <c r="A17" s="23" t="str">
        <f>[6]Resumen!B15</f>
        <v>Hombre</v>
      </c>
      <c r="B17" s="24">
        <f>[6]Resumen!C15</f>
        <v>1307452.5498306945</v>
      </c>
      <c r="C17" s="24">
        <f>[6]Resumen!E15</f>
        <v>659939.61785292265</v>
      </c>
      <c r="D17" s="24">
        <f>[6]Resumen!G15</f>
        <v>647512.93197784293</v>
      </c>
      <c r="E17" s="24">
        <f>[6]Resumen!I15</f>
        <v>126371.5831941038</v>
      </c>
      <c r="F17" s="24">
        <f>[6]Resumen!K15</f>
        <v>104798.99983327024</v>
      </c>
      <c r="G17" s="25">
        <f>[6]Resumen!M15</f>
        <v>416342.34895047388</v>
      </c>
    </row>
    <row r="18" spans="1:7" x14ac:dyDescent="0.2">
      <c r="A18" s="23" t="str">
        <f>[6]Resumen!B16</f>
        <v>Mujer</v>
      </c>
      <c r="B18" s="24">
        <f>[6]Resumen!C16</f>
        <v>1227835.4496051392</v>
      </c>
      <c r="C18" s="24">
        <f>[6]Resumen!E16</f>
        <v>618781.85914175166</v>
      </c>
      <c r="D18" s="24">
        <f>[6]Resumen!G16</f>
        <v>609053.59046343318</v>
      </c>
      <c r="E18" s="24">
        <f>[6]Resumen!I16</f>
        <v>129011.19850886337</v>
      </c>
      <c r="F18" s="24">
        <f>[6]Resumen!K16</f>
        <v>80128.727317553523</v>
      </c>
      <c r="G18" s="25">
        <f>[6]Resumen!M16</f>
        <v>399913.66463701992</v>
      </c>
    </row>
    <row r="19" spans="1:7" x14ac:dyDescent="0.2">
      <c r="A19" s="23"/>
      <c r="B19" s="24"/>
      <c r="C19" s="24"/>
      <c r="D19" s="24"/>
      <c r="E19" s="24"/>
      <c r="F19" s="24"/>
      <c r="G19" s="25"/>
    </row>
    <row r="20" spans="1:7" x14ac:dyDescent="0.2">
      <c r="A20" s="20" t="str">
        <f>[6]Resumen!A17</f>
        <v>Trabajo infantil</v>
      </c>
      <c r="B20" s="24">
        <f>[6]Resumen!C17</f>
        <v>417254.63753919816</v>
      </c>
      <c r="C20" s="24">
        <f>[6]Resumen!E17</f>
        <v>284701.71849214489</v>
      </c>
      <c r="D20" s="24">
        <f>[6]Resumen!G17</f>
        <v>132552.91904704916</v>
      </c>
      <c r="E20" s="24">
        <f>[6]Resumen!I17</f>
        <v>17122.767765478489</v>
      </c>
      <c r="F20" s="24">
        <f>[6]Resumen!K17</f>
        <v>20657.877146816001</v>
      </c>
      <c r="G20" s="25">
        <f>[6]Resumen!M17</f>
        <v>94772.274134754349</v>
      </c>
    </row>
    <row r="21" spans="1:7" x14ac:dyDescent="0.2">
      <c r="A21" s="23" t="s">
        <v>14</v>
      </c>
      <c r="B21" s="24">
        <f>[6]Resumen!C18</f>
        <v>310642.96880544827</v>
      </c>
      <c r="C21" s="24">
        <f>[6]Resumen!E18</f>
        <v>226667.10105020498</v>
      </c>
      <c r="D21" s="24">
        <f>[6]Resumen!G18</f>
        <v>83975.867755244573</v>
      </c>
      <c r="E21" s="24">
        <f>[6]Resumen!I18</f>
        <v>11062.072075669163</v>
      </c>
      <c r="F21" s="24">
        <f>[6]Resumen!K18</f>
        <v>12712.539782656007</v>
      </c>
      <c r="G21" s="25">
        <f>[6]Resumen!M18</f>
        <v>60201.255896919349</v>
      </c>
    </row>
    <row r="22" spans="1:7" x14ac:dyDescent="0.2">
      <c r="A22" s="23" t="s">
        <v>15</v>
      </c>
      <c r="B22" s="24">
        <f>[6]Resumen!C19</f>
        <v>106611.66873374533</v>
      </c>
      <c r="C22" s="24">
        <f>[6]Resumen!E19</f>
        <v>58034.617441941104</v>
      </c>
      <c r="D22" s="24">
        <f>[6]Resumen!G19</f>
        <v>48577.051291804164</v>
      </c>
      <c r="E22" s="24">
        <f>[6]Resumen!I19</f>
        <v>6060.6956898093213</v>
      </c>
      <c r="F22" s="24">
        <f>[6]Resumen!K19</f>
        <v>7945.337364160001</v>
      </c>
      <c r="G22" s="25">
        <f>[6]Resumen!M19</f>
        <v>34571.018237834847</v>
      </c>
    </row>
    <row r="23" spans="1:7" x14ac:dyDescent="0.2">
      <c r="A23" s="75"/>
      <c r="B23" s="73"/>
      <c r="C23" s="73"/>
      <c r="D23" s="73"/>
      <c r="E23" s="73"/>
      <c r="F23" s="73"/>
      <c r="G23" s="74"/>
    </row>
    <row r="24" spans="1:7" x14ac:dyDescent="0.2">
      <c r="A24" s="20" t="str">
        <f>[6]Resumen!A20</f>
        <v>Poblacion Economicamente Activa</v>
      </c>
      <c r="B24" s="24">
        <f>[6]Resumen!C20</f>
        <v>3935335.3738056868</v>
      </c>
      <c r="C24" s="24">
        <f>[6]Resumen!E20</f>
        <v>1813609.0158003515</v>
      </c>
      <c r="D24" s="24">
        <f>[6]Resumen!G20</f>
        <v>2121726.3580047013</v>
      </c>
      <c r="E24" s="24">
        <f>[6]Resumen!I20</f>
        <v>496872.85122298548</v>
      </c>
      <c r="F24" s="24">
        <f>[6]Resumen!K20</f>
        <v>348184.54664089769</v>
      </c>
      <c r="G24" s="25">
        <f>[6]Resumen!M20</f>
        <v>1276668.9601407163</v>
      </c>
    </row>
    <row r="25" spans="1:7" x14ac:dyDescent="0.2">
      <c r="A25" s="23" t="str">
        <f>[6]Resumen!B21</f>
        <v>Hombre</v>
      </c>
      <c r="B25" s="24">
        <f>[6]Resumen!C21</f>
        <v>2358246.7988586593</v>
      </c>
      <c r="C25" s="24">
        <f>[6]Resumen!E21</f>
        <v>1223327.2713218604</v>
      </c>
      <c r="D25" s="24">
        <f>[6]Resumen!G21</f>
        <v>1134919.5275369715</v>
      </c>
      <c r="E25" s="24">
        <f>[6]Resumen!I21</f>
        <v>263093.236964504</v>
      </c>
      <c r="F25" s="24">
        <f>[6]Resumen!K21</f>
        <v>182007.81566949643</v>
      </c>
      <c r="G25" s="25">
        <f>[6]Resumen!M21</f>
        <v>689818.47490299353</v>
      </c>
    </row>
    <row r="26" spans="1:7" x14ac:dyDescent="0.2">
      <c r="A26" s="23" t="str">
        <f>[6]Resumen!B22</f>
        <v>Mujer</v>
      </c>
      <c r="B26" s="24">
        <f>[6]Resumen!C22</f>
        <v>1577088.5749461234</v>
      </c>
      <c r="C26" s="24">
        <f>[6]Resumen!E22</f>
        <v>590281.7444786597</v>
      </c>
      <c r="D26" s="24">
        <f>[6]Resumen!G22</f>
        <v>986806.83046759712</v>
      </c>
      <c r="E26" s="24">
        <f>[6]Resumen!I22</f>
        <v>233779.61425849202</v>
      </c>
      <c r="F26" s="24">
        <f>[6]Resumen!K22</f>
        <v>166176.73097140741</v>
      </c>
      <c r="G26" s="25">
        <f>[6]Resumen!M22</f>
        <v>586850.48523772275</v>
      </c>
    </row>
    <row r="27" spans="1:7" x14ac:dyDescent="0.2">
      <c r="A27" s="23"/>
      <c r="B27" s="24"/>
      <c r="C27" s="24"/>
      <c r="D27" s="24"/>
      <c r="E27" s="24"/>
      <c r="F27" s="24"/>
      <c r="G27" s="25"/>
    </row>
    <row r="28" spans="1:7" x14ac:dyDescent="0.2">
      <c r="A28" s="20" t="str">
        <f>[6]Resumen!A23</f>
        <v>Ingreso Percapita de los Hogares</v>
      </c>
      <c r="B28" s="24">
        <f>[6]Resumen!D23</f>
        <v>2889.7652746820104</v>
      </c>
      <c r="C28" s="24">
        <f>[6]Resumen!F23</f>
        <v>1873.9042645685279</v>
      </c>
      <c r="D28" s="24">
        <f>[6]Resumen!H23</f>
        <v>3674.8291713003109</v>
      </c>
      <c r="E28" s="24">
        <f>[6]Resumen!J23</f>
        <v>4581.9731708785966</v>
      </c>
      <c r="F28" s="24">
        <f>[6]Resumen!L23</f>
        <v>4618.0761354438255</v>
      </c>
      <c r="G28" s="25">
        <f>[6]Resumen!N23</f>
        <v>3092.4513170209111</v>
      </c>
    </row>
    <row r="29" spans="1:7" x14ac:dyDescent="0.2">
      <c r="A29" s="71"/>
      <c r="B29" s="73"/>
      <c r="C29" s="73"/>
      <c r="D29" s="73"/>
      <c r="E29" s="73"/>
      <c r="F29" s="73"/>
      <c r="G29" s="74"/>
    </row>
    <row r="30" spans="1:7" x14ac:dyDescent="0.2">
      <c r="A30" s="20" t="s">
        <v>20</v>
      </c>
      <c r="B30" s="24">
        <f>[7]Cuadro01!D26</f>
        <v>63.781936379829929</v>
      </c>
      <c r="C30" s="24">
        <f>[7]Cuadro01!D32</f>
        <v>64.839447325195309</v>
      </c>
      <c r="D30" s="24">
        <f>[7]Cuadro01!D28</f>
        <v>62.964685146423285</v>
      </c>
      <c r="E30" s="24">
        <f>[7]Cuadro01!D29</f>
        <v>57.154858583029323</v>
      </c>
      <c r="F30" s="24">
        <f>[7]Cuadro01!D30</f>
        <v>49.620396600566217</v>
      </c>
      <c r="G30" s="25">
        <f>[7]Cuadro01!D31</f>
        <v>68.604457288946165</v>
      </c>
    </row>
    <row r="31" spans="1:7" x14ac:dyDescent="0.2">
      <c r="A31" s="20" t="s">
        <v>21</v>
      </c>
      <c r="B31" s="24">
        <f>[7]Cuadro01!F26</f>
        <v>39.99560424086102</v>
      </c>
      <c r="C31" s="24">
        <f>[7]Cuadro01!F32</f>
        <v>53.618474024927707</v>
      </c>
      <c r="D31" s="24">
        <f>[7]Cuadro01!F28</f>
        <v>29.467763198308333</v>
      </c>
      <c r="E31" s="24">
        <f>[7]Cuadro01!F29</f>
        <v>25.322038644637111</v>
      </c>
      <c r="F31" s="24">
        <f>[7]Cuadro01!F30</f>
        <v>18.526912181302986</v>
      </c>
      <c r="G31" s="25">
        <f>[7]Cuadro01!F31</f>
        <v>33.863169010171063</v>
      </c>
    </row>
    <row r="32" spans="1:7" x14ac:dyDescent="0.2">
      <c r="A32" s="20"/>
      <c r="B32" s="24"/>
      <c r="C32" s="24"/>
      <c r="D32" s="24"/>
      <c r="E32" s="24"/>
      <c r="F32" s="24"/>
      <c r="G32" s="25"/>
    </row>
    <row r="33" spans="1:10" x14ac:dyDescent="0.2">
      <c r="A33" s="20" t="s">
        <v>11</v>
      </c>
      <c r="B33" s="24">
        <f t="shared" ref="B33:G35" si="0">+B24/B12*100</f>
        <v>58.312551881239393</v>
      </c>
      <c r="C33" s="24">
        <f t="shared" si="0"/>
        <v>59.811657824095455</v>
      </c>
      <c r="D33" s="24">
        <f t="shared" si="0"/>
        <v>57.089466529199285</v>
      </c>
      <c r="E33" s="24">
        <f t="shared" si="0"/>
        <v>55.961508371146564</v>
      </c>
      <c r="F33" s="24">
        <f t="shared" si="0"/>
        <v>60.792814038983366</v>
      </c>
      <c r="G33" s="25">
        <f t="shared" si="0"/>
        <v>56.59317975394157</v>
      </c>
    </row>
    <row r="34" spans="1:10" x14ac:dyDescent="0.2">
      <c r="A34" s="20" t="s">
        <v>12</v>
      </c>
      <c r="B34" s="24">
        <f t="shared" si="0"/>
        <v>74.398948502260325</v>
      </c>
      <c r="C34" s="24">
        <f t="shared" si="0"/>
        <v>81.179552023125211</v>
      </c>
      <c r="D34" s="24">
        <f t="shared" si="0"/>
        <v>68.253881229292205</v>
      </c>
      <c r="E34" s="24">
        <f t="shared" si="0"/>
        <v>66.778331202892716</v>
      </c>
      <c r="F34" s="24">
        <f t="shared" si="0"/>
        <v>69.358867610324651</v>
      </c>
      <c r="G34" s="25">
        <f t="shared" si="0"/>
        <v>68.543401813807563</v>
      </c>
    </row>
    <row r="35" spans="1:10" x14ac:dyDescent="0.2">
      <c r="A35" s="20" t="s">
        <v>13</v>
      </c>
      <c r="B35" s="24">
        <f t="shared" si="0"/>
        <v>44.065528774492705</v>
      </c>
      <c r="C35" s="24">
        <f t="shared" si="0"/>
        <v>38.700408687740826</v>
      </c>
      <c r="D35" s="24">
        <f t="shared" si="0"/>
        <v>48.05013804179378</v>
      </c>
      <c r="E35" s="24">
        <f t="shared" si="0"/>
        <v>47.333075489611041</v>
      </c>
      <c r="F35" s="24">
        <f t="shared" si="0"/>
        <v>53.54925430455156</v>
      </c>
      <c r="G35" s="25">
        <f t="shared" si="0"/>
        <v>46.96779964221848</v>
      </c>
    </row>
    <row r="36" spans="1:10" x14ac:dyDescent="0.2">
      <c r="A36" s="71"/>
      <c r="B36" s="73"/>
      <c r="C36" s="73"/>
      <c r="D36" s="73"/>
      <c r="E36" s="73"/>
      <c r="F36" s="73"/>
      <c r="G36" s="74"/>
    </row>
    <row r="37" spans="1:10" x14ac:dyDescent="0.2">
      <c r="A37" s="20" t="str">
        <f>[6]Resumen!A24</f>
        <v>Inactivos</v>
      </c>
      <c r="B37" s="61">
        <f>[6]Resumen!C24</f>
        <v>2829989.7045161915</v>
      </c>
      <c r="C37" s="61">
        <f>[6]Resumen!E24</f>
        <v>1229560.8207562889</v>
      </c>
      <c r="D37" s="61">
        <f>[6]Resumen!G24</f>
        <v>1600428.8837597729</v>
      </c>
      <c r="E37" s="61">
        <f>[6]Resumen!I24</f>
        <v>391392.4339739873</v>
      </c>
      <c r="F37" s="61">
        <f>[6]Resumen!K24</f>
        <v>226183.8914142265</v>
      </c>
      <c r="G37" s="62">
        <f>[6]Resumen!M24</f>
        <v>982852.55837152817</v>
      </c>
    </row>
    <row r="38" spans="1:10" x14ac:dyDescent="0.2">
      <c r="A38" s="20"/>
      <c r="B38" s="61"/>
      <c r="C38" s="61"/>
      <c r="D38" s="61"/>
      <c r="E38" s="61"/>
      <c r="F38" s="61"/>
      <c r="G38" s="62"/>
    </row>
    <row r="39" spans="1:10" x14ac:dyDescent="0.2">
      <c r="A39" s="20" t="s">
        <v>7</v>
      </c>
      <c r="B39" s="61">
        <f t="shared" ref="B39:G39" si="1">+B40+B41</f>
        <v>3647637.0321048121</v>
      </c>
      <c r="C39" s="61">
        <f t="shared" si="1"/>
        <v>1712701.7330344794</v>
      </c>
      <c r="D39" s="61">
        <f t="shared" si="1"/>
        <v>1934935.2990707275</v>
      </c>
      <c r="E39" s="61">
        <f t="shared" si="1"/>
        <v>441909.80864922213</v>
      </c>
      <c r="F39" s="61">
        <f t="shared" si="1"/>
        <v>323534.1374685968</v>
      </c>
      <c r="G39" s="62">
        <f t="shared" si="1"/>
        <v>1169491.3529529511</v>
      </c>
    </row>
    <row r="40" spans="1:10" x14ac:dyDescent="0.2">
      <c r="A40" s="23" t="str">
        <f>[6]Resumen!A25</f>
        <v>Asalariados</v>
      </c>
      <c r="B40" s="61">
        <f>[6]Resumen!C25</f>
        <v>1695791.5673612328</v>
      </c>
      <c r="C40" s="61">
        <f>[6]Resumen!E25</f>
        <v>623463.82640254556</v>
      </c>
      <c r="D40" s="61">
        <f>[6]Resumen!G25</f>
        <v>1072327.7409588429</v>
      </c>
      <c r="E40" s="61">
        <f>[6]Resumen!I25</f>
        <v>272557.64713913458</v>
      </c>
      <c r="F40" s="61">
        <f>[6]Resumen!K25</f>
        <v>185761.98757406222</v>
      </c>
      <c r="G40" s="62">
        <f>[6]Resumen!M25</f>
        <v>614008.10624567664</v>
      </c>
    </row>
    <row r="41" spans="1:10" x14ac:dyDescent="0.2">
      <c r="A41" s="23" t="str">
        <f>[6]Resumen!A26</f>
        <v>No Asalariados</v>
      </c>
      <c r="B41" s="61">
        <f>[6]Resumen!C26</f>
        <v>1951845.4647435793</v>
      </c>
      <c r="C41" s="61">
        <f>[6]Resumen!E26</f>
        <v>1089237.9066319338</v>
      </c>
      <c r="D41" s="61">
        <f>[6]Resumen!G26</f>
        <v>862607.55811188463</v>
      </c>
      <c r="E41" s="61">
        <f>[6]Resumen!I26</f>
        <v>169352.16151008758</v>
      </c>
      <c r="F41" s="61">
        <f>[6]Resumen!K26</f>
        <v>137772.14989453455</v>
      </c>
      <c r="G41" s="62">
        <f>[6]Resumen!M26</f>
        <v>555483.24670727458</v>
      </c>
    </row>
    <row r="42" spans="1:10" ht="6" customHeight="1" x14ac:dyDescent="0.2">
      <c r="A42" s="75"/>
      <c r="B42" s="90"/>
      <c r="C42" s="90"/>
      <c r="D42" s="90"/>
      <c r="E42" s="90"/>
      <c r="F42" s="90"/>
      <c r="G42" s="91"/>
    </row>
    <row r="43" spans="1:10" x14ac:dyDescent="0.2">
      <c r="A43" s="20" t="str">
        <f>[6]Resumen!A27</f>
        <v>Desocupados</v>
      </c>
      <c r="B43" s="61">
        <f>[6]Resumen!C27</f>
        <v>287698.3416999238</v>
      </c>
      <c r="C43" s="61">
        <f>[6]Resumen!E27</f>
        <v>100907.28276607675</v>
      </c>
      <c r="D43" s="61">
        <f>[6]Resumen!G27</f>
        <v>186791.05893384869</v>
      </c>
      <c r="E43" s="61">
        <f>[6]Resumen!I27</f>
        <v>54963.042573772145</v>
      </c>
      <c r="F43" s="61">
        <f>[6]Resumen!K27</f>
        <v>24650.409172306387</v>
      </c>
      <c r="G43" s="62">
        <f>[6]Resumen!M27</f>
        <v>107177.60718777069</v>
      </c>
    </row>
    <row r="44" spans="1:10" ht="6" customHeight="1" x14ac:dyDescent="0.2">
      <c r="A44" s="71"/>
      <c r="B44" s="73"/>
      <c r="C44" s="73"/>
      <c r="D44" s="73"/>
      <c r="E44" s="73"/>
      <c r="F44" s="73"/>
      <c r="G44" s="74"/>
    </row>
    <row r="45" spans="1:10" x14ac:dyDescent="0.2">
      <c r="A45" s="20" t="s">
        <v>18</v>
      </c>
      <c r="B45" s="61">
        <f t="shared" ref="B45:G45" si="2">+B43/B24*100</f>
        <v>7.3106435506080798</v>
      </c>
      <c r="C45" s="61">
        <f t="shared" si="2"/>
        <v>5.5638939753255494</v>
      </c>
      <c r="D45" s="61">
        <f t="shared" si="2"/>
        <v>8.8037299545785626</v>
      </c>
      <c r="E45" s="61">
        <f t="shared" si="2"/>
        <v>11.061792254998041</v>
      </c>
      <c r="F45" s="61">
        <f t="shared" si="2"/>
        <v>7.0796965029380639</v>
      </c>
      <c r="G45" s="62">
        <f t="shared" si="2"/>
        <v>8.3950977531369926</v>
      </c>
    </row>
    <row r="46" spans="1:10" x14ac:dyDescent="0.2">
      <c r="A46" s="20" t="s">
        <v>8</v>
      </c>
      <c r="B46" s="61">
        <f>[6]Resumen!C28/B$39*100</f>
        <v>14.148604848789494</v>
      </c>
      <c r="C46" s="61">
        <f>[6]Resumen!E28/C$39*100</f>
        <v>15.448433700471698</v>
      </c>
      <c r="D46" s="61">
        <f>[6]Resumen!G28/D$39*100</f>
        <v>12.998065537216618</v>
      </c>
      <c r="E46" s="61">
        <f>[6]Resumen!I28/E$39*100</f>
        <v>12.567296734389041</v>
      </c>
      <c r="F46" s="61">
        <f>[6]Resumen!K28/F$39*100</f>
        <v>10.805500982318202</v>
      </c>
      <c r="G46" s="62">
        <f>[6]Resumen!M28/G$39*100</f>
        <v>13.767400375880124</v>
      </c>
      <c r="I46" s="1"/>
      <c r="J46" s="1"/>
    </row>
    <row r="47" spans="1:10" x14ac:dyDescent="0.2">
      <c r="A47" s="20" t="s">
        <v>9</v>
      </c>
      <c r="B47" s="61">
        <f>[6]Resumen!C29/B$39*100</f>
        <v>41.054894528895112</v>
      </c>
      <c r="C47" s="61">
        <f>[6]Resumen!E29/C$39*100</f>
        <v>41.137017435115048</v>
      </c>
      <c r="D47" s="61">
        <f>[6]Resumen!G29/D$39*100</f>
        <v>40.982203703586578</v>
      </c>
      <c r="E47" s="61">
        <f>[6]Resumen!I29/E$39*100</f>
        <v>38.825794789169528</v>
      </c>
      <c r="F47" s="61">
        <f>[6]Resumen!K29/F$39*100</f>
        <v>36.161591355599057</v>
      </c>
      <c r="G47" s="62">
        <f>[6]Resumen!M29/G$39*100</f>
        <v>43.130634217819335</v>
      </c>
      <c r="I47" s="1"/>
      <c r="J47" s="1"/>
    </row>
    <row r="48" spans="1:10" ht="13.5" thickBot="1" x14ac:dyDescent="0.25">
      <c r="A48" s="64"/>
      <c r="B48" s="65"/>
      <c r="C48" s="65"/>
      <c r="D48" s="65"/>
      <c r="E48" s="65"/>
      <c r="F48" s="65"/>
      <c r="G48" s="66"/>
    </row>
    <row r="49" spans="1:7" x14ac:dyDescent="0.2">
      <c r="A49" s="67" t="s">
        <v>42</v>
      </c>
      <c r="B49" s="5"/>
      <c r="C49" s="5"/>
      <c r="D49" s="5"/>
      <c r="E49" s="5"/>
      <c r="F49" s="5"/>
      <c r="G49" s="5"/>
    </row>
  </sheetData>
  <mergeCells count="5">
    <mergeCell ref="D2:G2"/>
    <mergeCell ref="B2:B3"/>
    <mergeCell ref="C2:C3"/>
    <mergeCell ref="A2:A3"/>
    <mergeCell ref="A1:G1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11" workbookViewId="0">
      <selection activeCell="G13" sqref="G13"/>
    </sheetView>
  </sheetViews>
  <sheetFormatPr baseColWidth="10" defaultRowHeight="12.75" x14ac:dyDescent="0.2"/>
  <cols>
    <col min="1" max="1" width="31.42578125" customWidth="1"/>
    <col min="2" max="2" width="12.42578125" customWidth="1"/>
    <col min="3" max="3" width="11.28515625" customWidth="1"/>
    <col min="4" max="4" width="10.140625" customWidth="1"/>
    <col min="5" max="5" width="9.5703125" customWidth="1"/>
    <col min="6" max="6" width="9.28515625" bestFit="1" customWidth="1"/>
    <col min="7" max="7" width="10.28515625" bestFit="1" customWidth="1"/>
  </cols>
  <sheetData>
    <row r="1" spans="1:7" ht="46.5" customHeight="1" x14ac:dyDescent="0.2">
      <c r="A1" s="141" t="s">
        <v>45</v>
      </c>
      <c r="B1" s="141"/>
      <c r="C1" s="141"/>
      <c r="D1" s="141"/>
      <c r="E1" s="141"/>
      <c r="F1" s="141"/>
      <c r="G1" s="141"/>
    </row>
    <row r="2" spans="1:7" x14ac:dyDescent="0.2">
      <c r="A2" s="133" t="s">
        <v>10</v>
      </c>
      <c r="B2" s="133" t="s">
        <v>5</v>
      </c>
      <c r="C2" s="133" t="s">
        <v>4</v>
      </c>
      <c r="D2" s="133" t="s">
        <v>3</v>
      </c>
      <c r="E2" s="133"/>
      <c r="F2" s="133"/>
      <c r="G2" s="133"/>
    </row>
    <row r="3" spans="1:7" ht="38.25" x14ac:dyDescent="0.2">
      <c r="A3" s="133"/>
      <c r="B3" s="133"/>
      <c r="C3" s="133"/>
      <c r="D3" s="38" t="s">
        <v>0</v>
      </c>
      <c r="E3" s="38" t="s">
        <v>6</v>
      </c>
      <c r="F3" s="38" t="s">
        <v>1</v>
      </c>
      <c r="G3" s="38" t="s">
        <v>2</v>
      </c>
    </row>
    <row r="4" spans="1:7" ht="6" customHeight="1" x14ac:dyDescent="0.2">
      <c r="A4" s="92"/>
      <c r="B4" s="92"/>
      <c r="C4" s="92"/>
      <c r="D4" s="92"/>
      <c r="E4" s="92"/>
      <c r="F4" s="92"/>
      <c r="G4" s="92"/>
    </row>
    <row r="5" spans="1:7" x14ac:dyDescent="0.2">
      <c r="A5" s="92" t="str">
        <f>[8]Resumen!A5</f>
        <v>Total Viviendas</v>
      </c>
      <c r="B5" s="97">
        <f>[8]Resumen!C5</f>
        <v>2188848.5156170842</v>
      </c>
      <c r="C5" s="97">
        <f>[8]Resumen!E5</f>
        <v>947482.06413639302</v>
      </c>
      <c r="D5" s="97">
        <f>[8]Resumen!G5</f>
        <v>1241366.451480773</v>
      </c>
      <c r="E5" s="97">
        <f>[8]Resumen!I5</f>
        <v>252262.20856521191</v>
      </c>
      <c r="F5" s="97">
        <f>[8]Resumen!K5</f>
        <v>159839.71301236999</v>
      </c>
      <c r="G5" s="97">
        <f>[8]Resumen!M5</f>
        <v>829264.52990319929</v>
      </c>
    </row>
    <row r="6" spans="1:7" x14ac:dyDescent="0.2">
      <c r="A6" s="92" t="str">
        <f>[8]Resumen!A6</f>
        <v>Total Hogares</v>
      </c>
      <c r="B6" s="97">
        <f>[8]Resumen!C6</f>
        <v>2207901.4509145152</v>
      </c>
      <c r="C6" s="97">
        <f>[8]Resumen!E6</f>
        <v>958062.91984587768</v>
      </c>
      <c r="D6" s="97">
        <f>[8]Resumen!G6</f>
        <v>1249838.5310687204</v>
      </c>
      <c r="E6" s="97">
        <f>[8]Resumen!I6</f>
        <v>254832.56585772507</v>
      </c>
      <c r="F6" s="97">
        <f>[8]Resumen!K6</f>
        <v>160185.68641715869</v>
      </c>
      <c r="G6" s="97">
        <f>[8]Resumen!M6</f>
        <v>834820.27879384428</v>
      </c>
    </row>
    <row r="7" spans="1:7" x14ac:dyDescent="0.2">
      <c r="A7" s="92" t="str">
        <f>"Poblacion "&amp;[8]Resumen!A7</f>
        <v>Poblacion Total</v>
      </c>
      <c r="B7" s="97">
        <f>[8]Resumen!C7</f>
        <v>9151939.9999886062</v>
      </c>
      <c r="C7" s="97">
        <f>[8]Resumen!E7</f>
        <v>4138616.9999865573</v>
      </c>
      <c r="D7" s="97">
        <f>[8]Resumen!G7</f>
        <v>5013323.0000025947</v>
      </c>
      <c r="E7" s="97">
        <f>[8]Resumen!I7</f>
        <v>1048026.4666323011</v>
      </c>
      <c r="F7" s="97">
        <f>[8]Resumen!K7</f>
        <v>613497.34004151355</v>
      </c>
      <c r="G7" s="97">
        <f>[8]Resumen!M7</f>
        <v>3351799.1933284686</v>
      </c>
    </row>
    <row r="8" spans="1:7" x14ac:dyDescent="0.2">
      <c r="A8" s="93" t="str">
        <f>[8]Resumen!A8</f>
        <v>Hombre</v>
      </c>
      <c r="B8" s="97">
        <f>[8]Resumen!C8</f>
        <v>4416020.3769856077</v>
      </c>
      <c r="C8" s="97">
        <f>[8]Resumen!E8</f>
        <v>2090757.9083953239</v>
      </c>
      <c r="D8" s="97">
        <f>[8]Resumen!G8</f>
        <v>2325262.4685903876</v>
      </c>
      <c r="E8" s="97">
        <f>[8]Resumen!I8</f>
        <v>487431.54113521735</v>
      </c>
      <c r="F8" s="97">
        <f>[8]Resumen!K8</f>
        <v>282296.99963732471</v>
      </c>
      <c r="G8" s="97">
        <f>[8]Resumen!M8</f>
        <v>1555533.9278178746</v>
      </c>
    </row>
    <row r="9" spans="1:7" x14ac:dyDescent="0.2">
      <c r="A9" s="93" t="str">
        <f>[8]Resumen!A9</f>
        <v>Mujer</v>
      </c>
      <c r="B9" s="97">
        <f>[8]Resumen!C9</f>
        <v>4735919.6230031513</v>
      </c>
      <c r="C9" s="97">
        <f>[8]Resumen!E9</f>
        <v>2047859.0915913093</v>
      </c>
      <c r="D9" s="97">
        <f>[8]Resumen!G9</f>
        <v>2688060.5314119793</v>
      </c>
      <c r="E9" s="97">
        <f>[8]Resumen!I9</f>
        <v>560594.92549710802</v>
      </c>
      <c r="F9" s="97">
        <f>[8]Resumen!K9</f>
        <v>331200.34040420194</v>
      </c>
      <c r="G9" s="97">
        <f>[8]Resumen!M9</f>
        <v>1796265.2655107221</v>
      </c>
    </row>
    <row r="10" spans="1:7" x14ac:dyDescent="0.2">
      <c r="A10" s="92" t="str">
        <f>[8]Resumen!A10</f>
        <v>Personas por Hogar</v>
      </c>
      <c r="B10" s="97">
        <f>[8]Resumen!D10</f>
        <v>4.1525365094992068</v>
      </c>
      <c r="C10" s="97">
        <f>[8]Resumen!F10</f>
        <v>4.329824561403508</v>
      </c>
      <c r="D10" s="92">
        <f>[8]Resumen!H10</f>
        <v>4.0172201013872817</v>
      </c>
      <c r="E10" s="92">
        <f>[8]Resumen!J10</f>
        <v>4.1224890829694276</v>
      </c>
      <c r="F10" s="92">
        <f>[8]Resumen!L10</f>
        <v>3.8306277056277063</v>
      </c>
      <c r="G10" s="92">
        <f>[8]Resumen!N10</f>
        <v>4.0211627386077033</v>
      </c>
    </row>
    <row r="11" spans="1:7" x14ac:dyDescent="0.2">
      <c r="A11" s="94"/>
      <c r="B11" s="98"/>
      <c r="C11" s="98"/>
      <c r="D11" s="94"/>
      <c r="E11" s="94"/>
      <c r="F11" s="94"/>
      <c r="G11" s="94"/>
    </row>
    <row r="12" spans="1:7" x14ac:dyDescent="0.2">
      <c r="A12" s="92" t="str">
        <f>[8]Resumen!A11</f>
        <v>Poblacion edad de Trabajar</v>
      </c>
      <c r="B12" s="92">
        <f>[8]Resumen!C11</f>
        <v>7360066.7051409623</v>
      </c>
      <c r="C12" s="92">
        <f>[8]Resumen!E11</f>
        <v>3252829.9555460331</v>
      </c>
      <c r="D12" s="92">
        <f>[8]Resumen!G11</f>
        <v>4107236.7495955019</v>
      </c>
      <c r="E12" s="92">
        <f>[8]Resumen!I11</f>
        <v>891583.50599299232</v>
      </c>
      <c r="F12" s="92">
        <f>[8]Resumen!K11</f>
        <v>518008.68031984282</v>
      </c>
      <c r="G12" s="92">
        <f>[8]Resumen!M11</f>
        <v>2697644.563282602</v>
      </c>
    </row>
    <row r="13" spans="1:7" x14ac:dyDescent="0.2">
      <c r="A13" s="93" t="str">
        <f>[8]Resumen!B12</f>
        <v>Hombre</v>
      </c>
      <c r="B13" s="92">
        <f>[8]Resumen!C12</f>
        <v>3488015.0797783341</v>
      </c>
      <c r="C13" s="92">
        <f>[8]Resumen!E12</f>
        <v>1630250.9375468991</v>
      </c>
      <c r="D13" s="92">
        <f>[8]Resumen!G12</f>
        <v>1857764.1422315186</v>
      </c>
      <c r="E13" s="92">
        <f>[8]Resumen!I12</f>
        <v>406759.0415401975</v>
      </c>
      <c r="F13" s="92">
        <f>[8]Resumen!K12</f>
        <v>233583.94424307978</v>
      </c>
      <c r="G13" s="92">
        <f>[8]Resumen!M12</f>
        <v>1217421.1564482681</v>
      </c>
    </row>
    <row r="14" spans="1:7" x14ac:dyDescent="0.2">
      <c r="A14" s="93" t="str">
        <f>[8]Resumen!B13</f>
        <v>Mujer</v>
      </c>
      <c r="B14" s="92">
        <f>[8]Resumen!C13</f>
        <v>3872051.6253631278</v>
      </c>
      <c r="C14" s="92">
        <f>[8]Resumen!E13</f>
        <v>1622579.0179992318</v>
      </c>
      <c r="D14" s="92">
        <f>[8]Resumen!G13</f>
        <v>2249472.6073639798</v>
      </c>
      <c r="E14" s="92">
        <f>[8]Resumen!I13</f>
        <v>484824.46445281082</v>
      </c>
      <c r="F14" s="92">
        <f>[8]Resumen!K13</f>
        <v>284424.73607677536</v>
      </c>
      <c r="G14" s="92">
        <f>[8]Resumen!M13</f>
        <v>1480223.4068344273</v>
      </c>
    </row>
    <row r="15" spans="1:7" x14ac:dyDescent="0.2">
      <c r="A15" s="93"/>
      <c r="B15" s="92"/>
      <c r="C15" s="92"/>
      <c r="D15" s="92"/>
      <c r="E15" s="92"/>
      <c r="F15" s="92"/>
      <c r="G15" s="92"/>
    </row>
    <row r="16" spans="1:7" x14ac:dyDescent="0.2">
      <c r="A16" s="92" t="str">
        <f>[8]Resumen!A14</f>
        <v>Poblacion en edad de 5 a 17 años</v>
      </c>
      <c r="B16" s="99">
        <f>[8]Resumen!C14</f>
        <v>2462125.6169311488</v>
      </c>
      <c r="C16" s="92">
        <f>[8]Resumen!E14</f>
        <v>1216958.2382480397</v>
      </c>
      <c r="D16" s="92">
        <f>[8]Resumen!G14</f>
        <v>1245167.3786831996</v>
      </c>
      <c r="E16" s="92">
        <f>[8]Resumen!I14</f>
        <v>235095.89379021389</v>
      </c>
      <c r="F16" s="92">
        <f>[8]Resumen!K14</f>
        <v>145827.7901184278</v>
      </c>
      <c r="G16" s="92">
        <f>[8]Resumen!M14</f>
        <v>864243.69477456645</v>
      </c>
    </row>
    <row r="17" spans="1:7" x14ac:dyDescent="0.2">
      <c r="A17" s="93" t="str">
        <f>[8]Resumen!B15</f>
        <v>Hombre</v>
      </c>
      <c r="B17" s="92">
        <f>[8]Resumen!C15</f>
        <v>1266606.5209473565</v>
      </c>
      <c r="C17" s="92">
        <f>[8]Resumen!E15</f>
        <v>643865.84803763591</v>
      </c>
      <c r="D17" s="92">
        <f>[8]Resumen!G15</f>
        <v>622740.67290977237</v>
      </c>
      <c r="E17" s="92">
        <f>[8]Resumen!I15</f>
        <v>124148.25722838071</v>
      </c>
      <c r="F17" s="92">
        <f>[8]Resumen!K15</f>
        <v>74176.697986692408</v>
      </c>
      <c r="G17" s="92">
        <f>[8]Resumen!M15</f>
        <v>424415.71769469557</v>
      </c>
    </row>
    <row r="18" spans="1:7" x14ac:dyDescent="0.2">
      <c r="A18" s="93" t="str">
        <f>[8]Resumen!B16</f>
        <v>Mujer</v>
      </c>
      <c r="B18" s="92">
        <f>[8]Resumen!C16</f>
        <v>1195519.0959838287</v>
      </c>
      <c r="C18" s="92">
        <f>[8]Resumen!E16</f>
        <v>573092.39021044644</v>
      </c>
      <c r="D18" s="92">
        <f>[8]Resumen!G16</f>
        <v>622426.70577343134</v>
      </c>
      <c r="E18" s="92">
        <f>[8]Resumen!I16</f>
        <v>110947.63656183142</v>
      </c>
      <c r="F18" s="92">
        <f>[8]Resumen!K16</f>
        <v>71651.092131735117</v>
      </c>
      <c r="G18" s="92">
        <f>[8]Resumen!M16</f>
        <v>439827.97707986226</v>
      </c>
    </row>
    <row r="19" spans="1:7" x14ac:dyDescent="0.2">
      <c r="A19" s="95"/>
      <c r="B19" s="94"/>
      <c r="C19" s="94"/>
      <c r="D19" s="94"/>
      <c r="E19" s="94"/>
      <c r="F19" s="94"/>
      <c r="G19" s="94"/>
    </row>
    <row r="20" spans="1:7" x14ac:dyDescent="0.2">
      <c r="A20" s="92" t="str">
        <f>[8]Resumen!A17</f>
        <v>Trabajo infantil</v>
      </c>
      <c r="B20" s="92">
        <f>[8]Resumen!C17</f>
        <v>364765.14093798009</v>
      </c>
      <c r="C20" s="92">
        <f>[8]Resumen!E17</f>
        <v>243743.27729555313</v>
      </c>
      <c r="D20" s="92">
        <f>[8]Resumen!G17</f>
        <v>121021.86364242338</v>
      </c>
      <c r="E20" s="92">
        <f>[8]Resumen!I17</f>
        <v>14834.633516789479</v>
      </c>
      <c r="F20" s="92">
        <f>[8]Resumen!K17</f>
        <v>13787.040180828822</v>
      </c>
      <c r="G20" s="92">
        <f>[8]Resumen!M17</f>
        <v>92400.189944805257</v>
      </c>
    </row>
    <row r="21" spans="1:7" x14ac:dyDescent="0.2">
      <c r="A21" s="93" t="s">
        <v>14</v>
      </c>
      <c r="B21" s="92">
        <f>[8]Resumen!C18</f>
        <v>268925.31831262255</v>
      </c>
      <c r="C21" s="92">
        <f>[8]Resumen!E18</f>
        <v>195474.11680817051</v>
      </c>
      <c r="D21" s="92">
        <f>[8]Resumen!G18</f>
        <v>73451.201504449651</v>
      </c>
      <c r="E21" s="92">
        <f>[8]Resumen!I18</f>
        <v>10997.457272966458</v>
      </c>
      <c r="F21" s="92">
        <f>[8]Resumen!K18</f>
        <v>8303.36171492828</v>
      </c>
      <c r="G21" s="92">
        <f>[8]Resumen!M18</f>
        <v>54150.382516554942</v>
      </c>
    </row>
    <row r="22" spans="1:7" x14ac:dyDescent="0.2">
      <c r="A22" s="93" t="s">
        <v>15</v>
      </c>
      <c r="B22" s="92">
        <f>[8]Resumen!C19</f>
        <v>95839.82262535498</v>
      </c>
      <c r="C22" s="92">
        <f>[8]Resumen!E19</f>
        <v>48269.160487381007</v>
      </c>
      <c r="D22" s="92">
        <f>[8]Resumen!G19</f>
        <v>47570.662137974039</v>
      </c>
      <c r="E22" s="92">
        <f>[8]Resumen!I19</f>
        <v>3837.1762438230212</v>
      </c>
      <c r="F22" s="92">
        <f>[8]Resumen!K19</f>
        <v>5483.6784659005525</v>
      </c>
      <c r="G22" s="92">
        <f>[8]Resumen!M19</f>
        <v>38249.807428250453</v>
      </c>
    </row>
    <row r="23" spans="1:7" x14ac:dyDescent="0.2">
      <c r="A23" s="95"/>
      <c r="B23" s="94"/>
      <c r="C23" s="94"/>
      <c r="D23" s="94"/>
      <c r="E23" s="94"/>
      <c r="F23" s="94"/>
      <c r="G23" s="94"/>
    </row>
    <row r="24" spans="1:7" x14ac:dyDescent="0.2">
      <c r="A24" s="92" t="str">
        <f>[8]Resumen!A20</f>
        <v>Poblacion Economicamente Activa</v>
      </c>
      <c r="B24" s="92">
        <f>[8]Resumen!C20</f>
        <v>4220294.2098797988</v>
      </c>
      <c r="C24" s="92">
        <f>[8]Resumen!E20</f>
        <v>1860184.7596566216</v>
      </c>
      <c r="D24" s="92">
        <f>[8]Resumen!G20</f>
        <v>2360109.4502232559</v>
      </c>
      <c r="E24" s="92">
        <f>[8]Resumen!I20</f>
        <v>506709.22082906606</v>
      </c>
      <c r="F24" s="92">
        <f>[8]Resumen!K20</f>
        <v>299855.14993034856</v>
      </c>
      <c r="G24" s="92">
        <f>[8]Resumen!M20</f>
        <v>1553545.0794638831</v>
      </c>
    </row>
    <row r="25" spans="1:7" x14ac:dyDescent="0.2">
      <c r="A25" s="93" t="str">
        <f>[8]Resumen!B21</f>
        <v>Hombre</v>
      </c>
      <c r="B25" s="92">
        <f>[8]Resumen!C21</f>
        <v>2617848.1414016634</v>
      </c>
      <c r="C25" s="92">
        <f>[8]Resumen!E21</f>
        <v>1309436.8351288193</v>
      </c>
      <c r="D25" s="92">
        <f>[8]Resumen!G21</f>
        <v>1308411.3062729328</v>
      </c>
      <c r="E25" s="92">
        <f>[8]Resumen!I21</f>
        <v>271264.49283486267</v>
      </c>
      <c r="F25" s="92">
        <f>[8]Resumen!K21</f>
        <v>160445.16647075009</v>
      </c>
      <c r="G25" s="92">
        <f>[8]Resumen!M21</f>
        <v>876701.64696733665</v>
      </c>
    </row>
    <row r="26" spans="1:7" x14ac:dyDescent="0.2">
      <c r="A26" s="93" t="str">
        <f>[8]Resumen!B22</f>
        <v>Mujer</v>
      </c>
      <c r="B26" s="92">
        <f>[8]Resumen!C22</f>
        <v>1602446.0684781773</v>
      </c>
      <c r="C26" s="92">
        <f>[8]Resumen!E22</f>
        <v>550747.92452787969</v>
      </c>
      <c r="D26" s="92">
        <f>[8]Resumen!G22</f>
        <v>1051698.1439503608</v>
      </c>
      <c r="E26" s="92">
        <f>[8]Resumen!I22</f>
        <v>235444.72799419763</v>
      </c>
      <c r="F26" s="92">
        <f>[8]Resumen!K22</f>
        <v>139409.98345959763</v>
      </c>
      <c r="G26" s="92">
        <f>[8]Resumen!M22</f>
        <v>676843.43249656225</v>
      </c>
    </row>
    <row r="27" spans="1:7" x14ac:dyDescent="0.2">
      <c r="A27" s="95"/>
      <c r="B27" s="94"/>
      <c r="C27" s="94"/>
      <c r="D27" s="94"/>
      <c r="E27" s="94"/>
      <c r="F27" s="94"/>
      <c r="G27" s="94"/>
    </row>
    <row r="28" spans="1:7" x14ac:dyDescent="0.2">
      <c r="A28" s="92" t="str">
        <f>[8]Resumen!A23</f>
        <v>Ingreso Percapita de los Hogares</v>
      </c>
      <c r="B28" s="92">
        <f>[8]Resumen!D23</f>
        <v>3562.6627860023077</v>
      </c>
      <c r="C28" s="92">
        <f>[8]Resumen!F23</f>
        <v>1818.073121050051</v>
      </c>
      <c r="D28" s="92">
        <f>[8]Resumen!H23</f>
        <v>4899.3188955371643</v>
      </c>
      <c r="E28" s="92">
        <f>[8]Resumen!J23</f>
        <v>5937.6300012204856</v>
      </c>
      <c r="F28" s="92">
        <f>[8]Resumen!L23</f>
        <v>5686.5010743400471</v>
      </c>
      <c r="G28" s="92">
        <f>[8]Resumen!N23</f>
        <v>4437.1042917877685</v>
      </c>
    </row>
    <row r="29" spans="1:7" x14ac:dyDescent="0.2">
      <c r="A29" s="94"/>
      <c r="B29" s="94"/>
      <c r="C29" s="94"/>
      <c r="D29" s="94"/>
      <c r="E29" s="94"/>
      <c r="F29" s="94"/>
      <c r="G29" s="94"/>
    </row>
    <row r="30" spans="1:7" x14ac:dyDescent="0.2">
      <c r="A30" s="92" t="s">
        <v>20</v>
      </c>
      <c r="B30" s="92">
        <f>[9]Cuadro01!D26</f>
        <v>60.905361896904807</v>
      </c>
      <c r="C30" s="92">
        <f>[9]Cuadro01!D32</f>
        <v>62.851641537756109</v>
      </c>
      <c r="D30" s="92">
        <f>[9]Cuadro01!D28</f>
        <v>59.411294225269643</v>
      </c>
      <c r="E30" s="92">
        <f>[9]Cuadro01!D29</f>
        <v>50.003563537880481</v>
      </c>
      <c r="F30" s="92">
        <f>[9]Cuadro01!D30</f>
        <v>48.260968401909658</v>
      </c>
      <c r="G30" s="92">
        <f>[9]Cuadro01!D31</f>
        <v>66.685131841347129</v>
      </c>
    </row>
    <row r="31" spans="1:7" x14ac:dyDescent="0.2">
      <c r="A31" s="92" t="s">
        <v>21</v>
      </c>
      <c r="B31" s="92">
        <f>[9]Cuadro01!F26</f>
        <v>38.403774107055341</v>
      </c>
      <c r="C31" s="92">
        <f>[9]Cuadro01!F32</f>
        <v>52.385614516021604</v>
      </c>
      <c r="D31" s="92">
        <f>[9]Cuadro01!F28</f>
        <v>27.670570457110333</v>
      </c>
      <c r="E31" s="92">
        <f>[9]Cuadro01!F29</f>
        <v>19.371391917896013</v>
      </c>
      <c r="F31" s="92">
        <f>[9]Cuadro01!F30</f>
        <v>17.503978176858521</v>
      </c>
      <c r="G31" s="92">
        <f>[9]Cuadro01!F31</f>
        <v>34.179038333702167</v>
      </c>
    </row>
    <row r="32" spans="1:7" x14ac:dyDescent="0.2">
      <c r="A32" s="94"/>
      <c r="B32" s="94"/>
      <c r="C32" s="94"/>
      <c r="D32" s="94"/>
      <c r="E32" s="94"/>
      <c r="F32" s="94"/>
      <c r="G32" s="94"/>
    </row>
    <row r="33" spans="1:10" x14ac:dyDescent="0.2">
      <c r="A33" s="92" t="s">
        <v>11</v>
      </c>
      <c r="B33" s="92">
        <f t="shared" ref="B33:G35" si="0">+B24/B12*100</f>
        <v>57.340434250846513</v>
      </c>
      <c r="C33" s="92">
        <f t="shared" si="0"/>
        <v>57.1866585428184</v>
      </c>
      <c r="D33" s="92">
        <f t="shared" si="0"/>
        <v>57.462220809542799</v>
      </c>
      <c r="E33" s="92">
        <f t="shared" si="0"/>
        <v>56.832502779952584</v>
      </c>
      <c r="F33" s="92">
        <f t="shared" si="0"/>
        <v>57.886124561697294</v>
      </c>
      <c r="G33" s="92">
        <f t="shared" si="0"/>
        <v>57.588946320395415</v>
      </c>
    </row>
    <row r="34" spans="1:10" x14ac:dyDescent="0.2">
      <c r="A34" s="92" t="s">
        <v>12</v>
      </c>
      <c r="B34" s="92">
        <f t="shared" si="0"/>
        <v>75.052661227830171</v>
      </c>
      <c r="C34" s="92">
        <f t="shared" si="0"/>
        <v>80.321182768290811</v>
      </c>
      <c r="D34" s="92">
        <f t="shared" si="0"/>
        <v>70.429355187213844</v>
      </c>
      <c r="E34" s="92">
        <f t="shared" si="0"/>
        <v>66.689234935680048</v>
      </c>
      <c r="F34" s="92">
        <f t="shared" si="0"/>
        <v>68.688439606012636</v>
      </c>
      <c r="G34" s="92">
        <f t="shared" si="0"/>
        <v>72.013012286154606</v>
      </c>
    </row>
    <row r="35" spans="1:10" x14ac:dyDescent="0.2">
      <c r="A35" s="92" t="s">
        <v>13</v>
      </c>
      <c r="B35" s="92">
        <f t="shared" si="0"/>
        <v>41.384935520530334</v>
      </c>
      <c r="C35" s="92">
        <f t="shared" si="0"/>
        <v>33.94274906913288</v>
      </c>
      <c r="D35" s="92">
        <f t="shared" si="0"/>
        <v>46.753098504399304</v>
      </c>
      <c r="E35" s="92">
        <f t="shared" si="0"/>
        <v>48.562881054265375</v>
      </c>
      <c r="F35" s="92">
        <f t="shared" si="0"/>
        <v>49.014718404086487</v>
      </c>
      <c r="G35" s="92">
        <f t="shared" si="0"/>
        <v>45.725762028317369</v>
      </c>
    </row>
    <row r="36" spans="1:10" x14ac:dyDescent="0.2">
      <c r="A36" s="94"/>
      <c r="B36" s="94"/>
      <c r="C36" s="94"/>
      <c r="D36" s="94"/>
      <c r="E36" s="94"/>
      <c r="F36" s="94"/>
      <c r="G36" s="94"/>
    </row>
    <row r="37" spans="1:10" x14ac:dyDescent="0.2">
      <c r="A37" s="96" t="str">
        <f>[8]Resumen!A24</f>
        <v>Inactivos</v>
      </c>
      <c r="B37" s="100">
        <f>[8]Resumen!C24</f>
        <v>4060786.254290021</v>
      </c>
      <c r="C37" s="100">
        <f>[8]Resumen!E24</f>
        <v>1842603.2773598975</v>
      </c>
      <c r="D37" s="100">
        <f>[8]Resumen!G24</f>
        <v>2218182.9769302006</v>
      </c>
      <c r="E37" s="100">
        <f>[8]Resumen!I24</f>
        <v>471678.9228711006</v>
      </c>
      <c r="F37" s="100">
        <f>[8]Resumen!K24</f>
        <v>267731.5192957226</v>
      </c>
      <c r="G37" s="100">
        <f>[8]Resumen!M24</f>
        <v>1478772.5347634025</v>
      </c>
    </row>
    <row r="38" spans="1:10" x14ac:dyDescent="0.2">
      <c r="A38" s="94"/>
      <c r="B38" s="98"/>
      <c r="C38" s="98"/>
      <c r="D38" s="98"/>
      <c r="E38" s="98"/>
      <c r="F38" s="98"/>
      <c r="G38" s="98"/>
    </row>
    <row r="39" spans="1:10" x14ac:dyDescent="0.2">
      <c r="A39" s="92" t="s">
        <v>7</v>
      </c>
      <c r="B39" s="97">
        <f t="shared" ref="B39:G39" si="1">+B40+B41</f>
        <v>3979761.4408606878</v>
      </c>
      <c r="C39" s="97">
        <f t="shared" si="1"/>
        <v>1804627.2755990513</v>
      </c>
      <c r="D39" s="97">
        <f t="shared" si="1"/>
        <v>2175134.1652617874</v>
      </c>
      <c r="E39" s="97">
        <f t="shared" si="1"/>
        <v>460663.10590318299</v>
      </c>
      <c r="F39" s="97">
        <f t="shared" si="1"/>
        <v>278733.4735679992</v>
      </c>
      <c r="G39" s="97">
        <f t="shared" si="1"/>
        <v>1435737.5857906046</v>
      </c>
    </row>
    <row r="40" spans="1:10" x14ac:dyDescent="0.2">
      <c r="A40" s="93" t="str">
        <f>[8]Resumen!A25</f>
        <v>Asalariados</v>
      </c>
      <c r="B40" s="97">
        <f>[8]Resumen!C25</f>
        <v>1914338.7767351295</v>
      </c>
      <c r="C40" s="97">
        <f>[8]Resumen!E25</f>
        <v>674074.03125655896</v>
      </c>
      <c r="D40" s="97">
        <f>[8]Resumen!G25</f>
        <v>1240264.7454786371</v>
      </c>
      <c r="E40" s="97">
        <f>[8]Resumen!I25</f>
        <v>283547.12875408563</v>
      </c>
      <c r="F40" s="97">
        <f>[8]Resumen!K25</f>
        <v>172744.52101098828</v>
      </c>
      <c r="G40" s="97">
        <f>[8]Resumen!M25</f>
        <v>783973.09571356955</v>
      </c>
    </row>
    <row r="41" spans="1:10" x14ac:dyDescent="0.2">
      <c r="A41" s="93" t="str">
        <f>[8]Resumen!A26</f>
        <v>No Asalariados</v>
      </c>
      <c r="B41" s="97">
        <f>[8]Resumen!C26</f>
        <v>2065422.664125558</v>
      </c>
      <c r="C41" s="97">
        <f>[8]Resumen!E26</f>
        <v>1130553.2443424922</v>
      </c>
      <c r="D41" s="97">
        <f>[8]Resumen!G26</f>
        <v>934869.41978315054</v>
      </c>
      <c r="E41" s="97">
        <f>[8]Resumen!I26</f>
        <v>177115.97714909739</v>
      </c>
      <c r="F41" s="97">
        <f>[8]Resumen!K26</f>
        <v>105988.95255701094</v>
      </c>
      <c r="G41" s="97">
        <f>[8]Resumen!M26</f>
        <v>651764.49007703504</v>
      </c>
    </row>
    <row r="42" spans="1:10" ht="6" customHeight="1" x14ac:dyDescent="0.2">
      <c r="A42" s="93"/>
      <c r="B42" s="97"/>
      <c r="C42" s="97"/>
      <c r="D42" s="97"/>
      <c r="E42" s="97"/>
      <c r="F42" s="97"/>
      <c r="G42" s="97"/>
    </row>
    <row r="43" spans="1:10" x14ac:dyDescent="0.2">
      <c r="A43" s="92" t="str">
        <f>[8]Resumen!A27</f>
        <v>Desocupados</v>
      </c>
      <c r="B43" s="97">
        <f>[8]Resumen!C27</f>
        <v>240532.76901917811</v>
      </c>
      <c r="C43" s="97">
        <f>[8]Resumen!E27</f>
        <v>55557.484057661051</v>
      </c>
      <c r="D43" s="97">
        <f>[8]Resumen!G27</f>
        <v>184975.28496151572</v>
      </c>
      <c r="E43" s="97">
        <f>[8]Resumen!I27</f>
        <v>46046.11492587626</v>
      </c>
      <c r="F43" s="97">
        <f>[8]Resumen!K27</f>
        <v>21121.67636234883</v>
      </c>
      <c r="G43" s="97">
        <f>[8]Resumen!M27</f>
        <v>117807.4936732903</v>
      </c>
    </row>
    <row r="44" spans="1:10" ht="6" customHeight="1" x14ac:dyDescent="0.2">
      <c r="A44" s="94"/>
      <c r="B44" s="94"/>
      <c r="C44" s="94"/>
      <c r="D44" s="94"/>
      <c r="E44" s="94"/>
      <c r="F44" s="94"/>
      <c r="G44" s="94"/>
    </row>
    <row r="45" spans="1:10" x14ac:dyDescent="0.2">
      <c r="A45" s="92" t="s">
        <v>18</v>
      </c>
      <c r="B45" s="97">
        <f t="shared" ref="B45:G45" si="2">+B43/B24*100</f>
        <v>5.6994312969007179</v>
      </c>
      <c r="C45" s="97">
        <f t="shared" si="2"/>
        <v>2.9866648336542987</v>
      </c>
      <c r="D45" s="97">
        <f t="shared" si="2"/>
        <v>7.8375723186913158</v>
      </c>
      <c r="E45" s="97">
        <f t="shared" si="2"/>
        <v>9.0872857712233177</v>
      </c>
      <c r="F45" s="97">
        <f t="shared" si="2"/>
        <v>7.0439598476981464</v>
      </c>
      <c r="G45" s="97">
        <f t="shared" si="2"/>
        <v>7.5831396996825351</v>
      </c>
    </row>
    <row r="46" spans="1:10" x14ac:dyDescent="0.2">
      <c r="A46" s="92" t="s">
        <v>8</v>
      </c>
      <c r="B46" s="97">
        <f>[8]Resumen!C28/B$39*100</f>
        <v>10.635236739864082</v>
      </c>
      <c r="C46" s="97">
        <f>[8]Resumen!E28/C$39*100</f>
        <v>11.822014383392094</v>
      </c>
      <c r="D46" s="97">
        <f>[8]Resumen!G28/D$39*100</f>
        <v>9.6506118188877785</v>
      </c>
      <c r="E46" s="97">
        <f>[8]Resumen!I28/E$39*100</f>
        <v>10.685106213383081</v>
      </c>
      <c r="F46" s="97">
        <f>[8]Resumen!K28/F$39*100</f>
        <v>7.9873394153788819</v>
      </c>
      <c r="G46" s="97">
        <f>[8]Resumen!M28/G$39*100</f>
        <v>9.6415964483799943</v>
      </c>
      <c r="I46" s="1"/>
      <c r="J46" s="1"/>
    </row>
    <row r="47" spans="1:10" x14ac:dyDescent="0.2">
      <c r="A47" s="92" t="s">
        <v>9</v>
      </c>
      <c r="B47" s="97">
        <f>[8]Resumen!C29/B$39*100</f>
        <v>49.967734889908236</v>
      </c>
      <c r="C47" s="97">
        <f>[8]Resumen!E29/C$39*100</f>
        <v>52.630460197683092</v>
      </c>
      <c r="D47" s="97">
        <f>[8]Resumen!G29/D$39*100</f>
        <v>47.758571522158341</v>
      </c>
      <c r="E47" s="97">
        <f>[8]Resumen!I29/E$39*100</f>
        <v>41.397313777848645</v>
      </c>
      <c r="F47" s="97">
        <f>[8]Resumen!K29/F$39*100</f>
        <v>44.845776702041448</v>
      </c>
      <c r="G47" s="97">
        <f>[8]Resumen!M29/G$39*100</f>
        <v>50.365099487284546</v>
      </c>
      <c r="I47" s="1"/>
      <c r="J47" s="1"/>
    </row>
    <row r="48" spans="1:10" x14ac:dyDescent="0.2">
      <c r="A48" s="94"/>
      <c r="B48" s="94"/>
      <c r="C48" s="94"/>
      <c r="D48" s="94"/>
      <c r="E48" s="94"/>
      <c r="F48" s="94"/>
      <c r="G48" s="94"/>
    </row>
    <row r="49" spans="1:7" x14ac:dyDescent="0.2">
      <c r="A49" s="101" t="s">
        <v>44</v>
      </c>
      <c r="B49" s="5"/>
      <c r="C49" s="5"/>
      <c r="D49" s="5"/>
      <c r="E49" s="5"/>
      <c r="F49" s="5"/>
      <c r="G49" s="5"/>
    </row>
  </sheetData>
  <mergeCells count="5">
    <mergeCell ref="D2:G2"/>
    <mergeCell ref="B2:B3"/>
    <mergeCell ref="C2:C3"/>
    <mergeCell ref="A2:A3"/>
    <mergeCell ref="A1:G1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opLeftCell="A7" workbookViewId="0">
      <selection activeCell="L18" sqref="L18"/>
    </sheetView>
  </sheetViews>
  <sheetFormatPr baseColWidth="10" defaultRowHeight="12.75" x14ac:dyDescent="0.2"/>
  <cols>
    <col min="1" max="1" width="31.42578125" customWidth="1"/>
    <col min="2" max="2" width="13.140625" customWidth="1"/>
    <col min="3" max="3" width="12.28515625" customWidth="1"/>
    <col min="4" max="4" width="11.85546875" customWidth="1"/>
    <col min="5" max="5" width="12.28515625" customWidth="1"/>
    <col min="6" max="6" width="10.42578125" customWidth="1"/>
    <col min="7" max="7" width="10.85546875" customWidth="1"/>
  </cols>
  <sheetData>
    <row r="2" spans="1:7" ht="55.5" customHeight="1" x14ac:dyDescent="0.2">
      <c r="A2" s="142" t="s">
        <v>47</v>
      </c>
      <c r="B2" s="142"/>
      <c r="C2" s="142"/>
      <c r="D2" s="142"/>
      <c r="E2" s="142"/>
      <c r="F2" s="142"/>
      <c r="G2" s="142"/>
    </row>
    <row r="3" spans="1:7" x14ac:dyDescent="0.2">
      <c r="A3" s="133" t="s">
        <v>10</v>
      </c>
      <c r="B3" s="133" t="s">
        <v>5</v>
      </c>
      <c r="C3" s="133" t="s">
        <v>4</v>
      </c>
      <c r="D3" s="133" t="s">
        <v>3</v>
      </c>
      <c r="E3" s="133"/>
      <c r="F3" s="133"/>
      <c r="G3" s="133"/>
    </row>
    <row r="4" spans="1:7" ht="38.25" x14ac:dyDescent="0.2">
      <c r="A4" s="133"/>
      <c r="B4" s="133"/>
      <c r="C4" s="133"/>
      <c r="D4" s="38" t="s">
        <v>0</v>
      </c>
      <c r="E4" s="38" t="s">
        <v>6</v>
      </c>
      <c r="F4" s="38" t="s">
        <v>1</v>
      </c>
      <c r="G4" s="38" t="s">
        <v>2</v>
      </c>
    </row>
    <row r="5" spans="1:7" ht="6" customHeight="1" x14ac:dyDescent="0.2">
      <c r="A5" s="92"/>
      <c r="B5" s="92"/>
      <c r="C5" s="92"/>
      <c r="D5" s="92"/>
      <c r="E5" s="92"/>
      <c r="F5" s="92"/>
      <c r="G5" s="92"/>
    </row>
    <row r="6" spans="1:7" x14ac:dyDescent="0.2">
      <c r="A6" s="92" t="str">
        <f>[8]Resumen!A5</f>
        <v>Total Viviendas</v>
      </c>
      <c r="B6" s="97">
        <f>[8]Resumen!C5</f>
        <v>2188848.5156170842</v>
      </c>
      <c r="C6" s="97">
        <f>[8]Resumen!E5</f>
        <v>947482.06413639302</v>
      </c>
      <c r="D6" s="97">
        <f>[8]Resumen!G5</f>
        <v>1241366.451480773</v>
      </c>
      <c r="E6" s="97">
        <f>[8]Resumen!I5</f>
        <v>252262.20856521191</v>
      </c>
      <c r="F6" s="97">
        <f>[8]Resumen!K5</f>
        <v>159839.71301236999</v>
      </c>
      <c r="G6" s="97">
        <f>[8]Resumen!M5</f>
        <v>829264.52990319929</v>
      </c>
    </row>
    <row r="7" spans="1:7" x14ac:dyDescent="0.2">
      <c r="A7" s="92" t="str">
        <f>[8]Resumen!A6</f>
        <v>Total Hogares</v>
      </c>
      <c r="B7" s="97">
        <f>[8]Resumen!C6</f>
        <v>2207901.4509145152</v>
      </c>
      <c r="C7" s="97">
        <f>[8]Resumen!E6</f>
        <v>958062.91984587768</v>
      </c>
      <c r="D7" s="97">
        <f>[8]Resumen!G6</f>
        <v>1249838.5310687204</v>
      </c>
      <c r="E7" s="97">
        <f>[8]Resumen!I6</f>
        <v>254832.56585772507</v>
      </c>
      <c r="F7" s="97">
        <f>[8]Resumen!K6</f>
        <v>160185.68641715869</v>
      </c>
      <c r="G7" s="97">
        <f>[8]Resumen!M6</f>
        <v>834820.27879384428</v>
      </c>
    </row>
    <row r="8" spans="1:7" x14ac:dyDescent="0.2">
      <c r="A8" s="92" t="str">
        <f>"Poblacion "&amp;[8]Resumen!A7</f>
        <v>Poblacion Total</v>
      </c>
      <c r="B8" s="97">
        <f>[8]Resumen!C7</f>
        <v>9151939.9999886062</v>
      </c>
      <c r="C8" s="97">
        <f>[8]Resumen!E7</f>
        <v>4138616.9999865573</v>
      </c>
      <c r="D8" s="97">
        <f>[8]Resumen!G7</f>
        <v>5013323.0000025947</v>
      </c>
      <c r="E8" s="97">
        <f>[8]Resumen!I7</f>
        <v>1048026.4666323011</v>
      </c>
      <c r="F8" s="97">
        <f>[8]Resumen!K7</f>
        <v>613497.34004151355</v>
      </c>
      <c r="G8" s="97">
        <f>[8]Resumen!M7</f>
        <v>3351799.1933284686</v>
      </c>
    </row>
    <row r="9" spans="1:7" x14ac:dyDescent="0.2">
      <c r="A9" s="93" t="str">
        <f>[8]Resumen!A8</f>
        <v>Hombre</v>
      </c>
      <c r="B9" s="97">
        <f>[8]Resumen!C8</f>
        <v>4416020.3769856077</v>
      </c>
      <c r="C9" s="97">
        <f>[8]Resumen!E8</f>
        <v>2090757.9083953239</v>
      </c>
      <c r="D9" s="97">
        <f>[8]Resumen!G8</f>
        <v>2325262.4685903876</v>
      </c>
      <c r="E9" s="97">
        <f>[8]Resumen!I8</f>
        <v>487431.54113521735</v>
      </c>
      <c r="F9" s="97">
        <f>[8]Resumen!K8</f>
        <v>282296.99963732471</v>
      </c>
      <c r="G9" s="97">
        <f>[8]Resumen!M8</f>
        <v>1555533.9278178746</v>
      </c>
    </row>
    <row r="10" spans="1:7" x14ac:dyDescent="0.2">
      <c r="A10" s="93" t="str">
        <f>[8]Resumen!A9</f>
        <v>Mujer</v>
      </c>
      <c r="B10" s="97">
        <f>[8]Resumen!C9</f>
        <v>4735919.6230031513</v>
      </c>
      <c r="C10" s="97">
        <f>[8]Resumen!E9</f>
        <v>2047859.0915913093</v>
      </c>
      <c r="D10" s="97">
        <f>[8]Resumen!G9</f>
        <v>2688060.5314119793</v>
      </c>
      <c r="E10" s="97">
        <f>[8]Resumen!I9</f>
        <v>560594.92549710802</v>
      </c>
      <c r="F10" s="97">
        <f>[8]Resumen!K9</f>
        <v>331200.34040420194</v>
      </c>
      <c r="G10" s="97">
        <f>[8]Resumen!M9</f>
        <v>1796265.2655107221</v>
      </c>
    </row>
    <row r="11" spans="1:7" x14ac:dyDescent="0.2">
      <c r="A11" s="92" t="str">
        <f>[8]Resumen!A10</f>
        <v>Personas por Hogar</v>
      </c>
      <c r="B11" s="97">
        <f>[8]Resumen!D10</f>
        <v>4.1525365094992068</v>
      </c>
      <c r="C11" s="97">
        <f>[8]Resumen!F10</f>
        <v>4.329824561403508</v>
      </c>
      <c r="D11" s="92">
        <f>[8]Resumen!H10</f>
        <v>4.0172201013872817</v>
      </c>
      <c r="E11" s="92">
        <f>[8]Resumen!J10</f>
        <v>4.1224890829694276</v>
      </c>
      <c r="F11" s="92">
        <f>[8]Resumen!L10</f>
        <v>3.8306277056277063</v>
      </c>
      <c r="G11" s="92">
        <f>[8]Resumen!N10</f>
        <v>4.0211627386077033</v>
      </c>
    </row>
    <row r="12" spans="1:7" x14ac:dyDescent="0.2">
      <c r="A12" s="94"/>
      <c r="B12" s="98"/>
      <c r="C12" s="98"/>
      <c r="D12" s="94"/>
      <c r="E12" s="94"/>
      <c r="F12" s="94"/>
      <c r="G12" s="94"/>
    </row>
    <row r="13" spans="1:7" x14ac:dyDescent="0.2">
      <c r="A13" s="92" t="str">
        <f>[8]Resumen!A11</f>
        <v>Poblacion edad de Trabajar</v>
      </c>
      <c r="B13" s="92">
        <f>[8]Resumen!C11</f>
        <v>7360066.7051409623</v>
      </c>
      <c r="C13" s="92">
        <f>[8]Resumen!E11</f>
        <v>3252829.9555460331</v>
      </c>
      <c r="D13" s="92">
        <f>[8]Resumen!G11</f>
        <v>4107236.7495955019</v>
      </c>
      <c r="E13" s="92">
        <f>[8]Resumen!I11</f>
        <v>891583.50599299232</v>
      </c>
      <c r="F13" s="92">
        <f>[8]Resumen!K11</f>
        <v>518008.68031984282</v>
      </c>
      <c r="G13" s="92">
        <f>[8]Resumen!M11</f>
        <v>2697644.563282602</v>
      </c>
    </row>
    <row r="14" spans="1:7" x14ac:dyDescent="0.2">
      <c r="A14" s="93" t="str">
        <f>[8]Resumen!B12</f>
        <v>Hombre</v>
      </c>
      <c r="B14" s="92">
        <f>[8]Resumen!C12</f>
        <v>3488015.0797783341</v>
      </c>
      <c r="C14" s="92">
        <f>[8]Resumen!E12</f>
        <v>1630250.9375468991</v>
      </c>
      <c r="D14" s="92">
        <f>[8]Resumen!G12</f>
        <v>1857764.1422315186</v>
      </c>
      <c r="E14" s="92">
        <f>[8]Resumen!I12</f>
        <v>406759.0415401975</v>
      </c>
      <c r="F14" s="92">
        <f>[8]Resumen!K12</f>
        <v>233583.94424307978</v>
      </c>
      <c r="G14" s="92">
        <f>[8]Resumen!M12</f>
        <v>1217421.1564482681</v>
      </c>
    </row>
    <row r="15" spans="1:7" x14ac:dyDescent="0.2">
      <c r="A15" s="93" t="str">
        <f>[8]Resumen!B13</f>
        <v>Mujer</v>
      </c>
      <c r="B15" s="92">
        <f>[8]Resumen!C13</f>
        <v>3872051.6253631278</v>
      </c>
      <c r="C15" s="92">
        <f>[8]Resumen!E13</f>
        <v>1622579.0179992318</v>
      </c>
      <c r="D15" s="92">
        <f>[8]Resumen!G13</f>
        <v>2249472.6073639798</v>
      </c>
      <c r="E15" s="92">
        <f>[8]Resumen!I13</f>
        <v>484824.46445281082</v>
      </c>
      <c r="F15" s="92">
        <f>[8]Resumen!K13</f>
        <v>284424.73607677536</v>
      </c>
      <c r="G15" s="92">
        <f>[8]Resumen!M13</f>
        <v>1480223.4068344273</v>
      </c>
    </row>
    <row r="16" spans="1:7" x14ac:dyDescent="0.2">
      <c r="A16" s="95"/>
      <c r="B16" s="94"/>
      <c r="C16" s="94"/>
      <c r="D16" s="94"/>
      <c r="E16" s="94"/>
      <c r="F16" s="94"/>
      <c r="G16" s="94"/>
    </row>
    <row r="17" spans="1:7" x14ac:dyDescent="0.2">
      <c r="A17" s="92" t="str">
        <f>[8]Resumen!A14</f>
        <v>Poblacion en edad de 5 a 17 años</v>
      </c>
      <c r="B17" s="99">
        <f>[8]Resumen!C14</f>
        <v>2462125.6169311488</v>
      </c>
      <c r="C17" s="92">
        <f>[8]Resumen!E14</f>
        <v>1216958.2382480397</v>
      </c>
      <c r="D17" s="92">
        <f>[8]Resumen!G14</f>
        <v>1245167.3786831996</v>
      </c>
      <c r="E17" s="92">
        <f>[8]Resumen!I14</f>
        <v>235095.89379021389</v>
      </c>
      <c r="F17" s="92">
        <f>[8]Resumen!K14</f>
        <v>145827.7901184278</v>
      </c>
      <c r="G17" s="92">
        <f>[8]Resumen!M14</f>
        <v>864243.69477456645</v>
      </c>
    </row>
    <row r="18" spans="1:7" x14ac:dyDescent="0.2">
      <c r="A18" s="93" t="str">
        <f>[8]Resumen!B15</f>
        <v>Hombre</v>
      </c>
      <c r="B18" s="92">
        <f>[8]Resumen!C15</f>
        <v>1266606.5209473565</v>
      </c>
      <c r="C18" s="92">
        <f>[8]Resumen!E15</f>
        <v>643865.84803763591</v>
      </c>
      <c r="D18" s="92">
        <f>[8]Resumen!G15</f>
        <v>622740.67290977237</v>
      </c>
      <c r="E18" s="92">
        <f>[8]Resumen!I15</f>
        <v>124148.25722838071</v>
      </c>
      <c r="F18" s="92">
        <f>[8]Resumen!K15</f>
        <v>74176.697986692408</v>
      </c>
      <c r="G18" s="92">
        <f>[8]Resumen!M15</f>
        <v>424415.71769469557</v>
      </c>
    </row>
    <row r="19" spans="1:7" x14ac:dyDescent="0.2">
      <c r="A19" s="93" t="str">
        <f>[8]Resumen!B16</f>
        <v>Mujer</v>
      </c>
      <c r="B19" s="92">
        <f>[8]Resumen!C16</f>
        <v>1195519.0959838287</v>
      </c>
      <c r="C19" s="92">
        <f>[8]Resumen!E16</f>
        <v>573092.39021044644</v>
      </c>
      <c r="D19" s="92">
        <f>[8]Resumen!G16</f>
        <v>622426.70577343134</v>
      </c>
      <c r="E19" s="92">
        <f>[8]Resumen!I16</f>
        <v>110947.63656183142</v>
      </c>
      <c r="F19" s="92">
        <f>[8]Resumen!K16</f>
        <v>71651.092131735117</v>
      </c>
      <c r="G19" s="92">
        <f>[8]Resumen!M16</f>
        <v>439827.97707986226</v>
      </c>
    </row>
    <row r="20" spans="1:7" x14ac:dyDescent="0.2">
      <c r="A20" s="95"/>
      <c r="B20" s="94"/>
      <c r="C20" s="94"/>
      <c r="D20" s="94"/>
      <c r="E20" s="94"/>
      <c r="F20" s="94"/>
      <c r="G20" s="94"/>
    </row>
    <row r="21" spans="1:7" x14ac:dyDescent="0.2">
      <c r="A21" s="92" t="str">
        <f>[8]Resumen!A17</f>
        <v>Trabajo infantil</v>
      </c>
      <c r="B21" s="92">
        <f>[8]Resumen!C17</f>
        <v>364765.14093798009</v>
      </c>
      <c r="C21" s="92">
        <f>[8]Resumen!E17</f>
        <v>243743.27729555313</v>
      </c>
      <c r="D21" s="92">
        <f>[8]Resumen!G17</f>
        <v>121021.86364242338</v>
      </c>
      <c r="E21" s="92">
        <f>[8]Resumen!I17</f>
        <v>14834.633516789479</v>
      </c>
      <c r="F21" s="92">
        <f>[8]Resumen!K17</f>
        <v>13787.040180828822</v>
      </c>
      <c r="G21" s="92">
        <f>[8]Resumen!M17</f>
        <v>92400.189944805257</v>
      </c>
    </row>
    <row r="22" spans="1:7" x14ac:dyDescent="0.2">
      <c r="A22" s="93" t="s">
        <v>14</v>
      </c>
      <c r="B22" s="92">
        <f>[8]Resumen!C18</f>
        <v>268925.31831262255</v>
      </c>
      <c r="C22" s="92">
        <f>[8]Resumen!E18</f>
        <v>195474.11680817051</v>
      </c>
      <c r="D22" s="92">
        <f>[8]Resumen!G18</f>
        <v>73451.201504449651</v>
      </c>
      <c r="E22" s="92">
        <f>[8]Resumen!I18</f>
        <v>10997.457272966458</v>
      </c>
      <c r="F22" s="92">
        <f>[8]Resumen!K18</f>
        <v>8303.36171492828</v>
      </c>
      <c r="G22" s="92">
        <f>[8]Resumen!M18</f>
        <v>54150.382516554942</v>
      </c>
    </row>
    <row r="23" spans="1:7" x14ac:dyDescent="0.2">
      <c r="A23" s="93" t="s">
        <v>15</v>
      </c>
      <c r="B23" s="92">
        <f>[8]Resumen!C19</f>
        <v>95839.82262535498</v>
      </c>
      <c r="C23" s="92">
        <f>[8]Resumen!E19</f>
        <v>48269.160487381007</v>
      </c>
      <c r="D23" s="92">
        <f>[8]Resumen!G19</f>
        <v>47570.662137974039</v>
      </c>
      <c r="E23" s="92">
        <f>[8]Resumen!I19</f>
        <v>3837.1762438230212</v>
      </c>
      <c r="F23" s="92">
        <f>[8]Resumen!K19</f>
        <v>5483.6784659005525</v>
      </c>
      <c r="G23" s="92">
        <f>[8]Resumen!M19</f>
        <v>38249.807428250453</v>
      </c>
    </row>
    <row r="24" spans="1:7" x14ac:dyDescent="0.2">
      <c r="A24" s="95"/>
      <c r="B24" s="94"/>
      <c r="C24" s="94"/>
      <c r="D24" s="94"/>
      <c r="E24" s="94"/>
      <c r="F24" s="94"/>
      <c r="G24" s="94"/>
    </row>
    <row r="25" spans="1:7" x14ac:dyDescent="0.2">
      <c r="A25" s="92" t="str">
        <f>[8]Resumen!A20</f>
        <v>Poblacion Economicamente Activa</v>
      </c>
      <c r="B25" s="92">
        <f>[8]Resumen!C20</f>
        <v>4220294.2098797988</v>
      </c>
      <c r="C25" s="92">
        <f>[8]Resumen!E20</f>
        <v>1860184.7596566216</v>
      </c>
      <c r="D25" s="92">
        <f>[8]Resumen!G20</f>
        <v>2360109.4502232559</v>
      </c>
      <c r="E25" s="92">
        <f>[8]Resumen!I20</f>
        <v>506709.22082906606</v>
      </c>
      <c r="F25" s="92">
        <f>[8]Resumen!K20</f>
        <v>299855.14993034856</v>
      </c>
      <c r="G25" s="92">
        <f>[8]Resumen!M20</f>
        <v>1553545.0794638831</v>
      </c>
    </row>
    <row r="26" spans="1:7" x14ac:dyDescent="0.2">
      <c r="A26" s="93" t="str">
        <f>[8]Resumen!B21</f>
        <v>Hombre</v>
      </c>
      <c r="B26" s="92">
        <f>[8]Resumen!C21</f>
        <v>2617848.1414016634</v>
      </c>
      <c r="C26" s="92">
        <f>[8]Resumen!E21</f>
        <v>1309436.8351288193</v>
      </c>
      <c r="D26" s="92">
        <f>[8]Resumen!G21</f>
        <v>1308411.3062729328</v>
      </c>
      <c r="E26" s="92">
        <f>[8]Resumen!I21</f>
        <v>271264.49283486267</v>
      </c>
      <c r="F26" s="92">
        <f>[8]Resumen!K21</f>
        <v>160445.16647075009</v>
      </c>
      <c r="G26" s="92">
        <f>[8]Resumen!M21</f>
        <v>876701.64696733665</v>
      </c>
    </row>
    <row r="27" spans="1:7" x14ac:dyDescent="0.2">
      <c r="A27" s="93" t="str">
        <f>[8]Resumen!B22</f>
        <v>Mujer</v>
      </c>
      <c r="B27" s="92">
        <f>[8]Resumen!C22</f>
        <v>1602446.0684781773</v>
      </c>
      <c r="C27" s="92">
        <f>[8]Resumen!E22</f>
        <v>550747.92452787969</v>
      </c>
      <c r="D27" s="92">
        <f>[8]Resumen!G22</f>
        <v>1051698.1439503608</v>
      </c>
      <c r="E27" s="92">
        <f>[8]Resumen!I22</f>
        <v>235444.72799419763</v>
      </c>
      <c r="F27" s="92">
        <f>[8]Resumen!K22</f>
        <v>139409.98345959763</v>
      </c>
      <c r="G27" s="92">
        <f>[8]Resumen!M22</f>
        <v>676843.43249656225</v>
      </c>
    </row>
    <row r="28" spans="1:7" x14ac:dyDescent="0.2">
      <c r="A28" s="95"/>
      <c r="B28" s="94"/>
      <c r="C28" s="94"/>
      <c r="D28" s="94"/>
      <c r="E28" s="94"/>
      <c r="F28" s="94"/>
      <c r="G28" s="94"/>
    </row>
    <row r="29" spans="1:7" x14ac:dyDescent="0.2">
      <c r="A29" s="92" t="str">
        <f>[8]Resumen!A23</f>
        <v>Ingreso Percapita de los Hogares</v>
      </c>
      <c r="B29" s="92">
        <f>[8]Resumen!D23</f>
        <v>3562.6627860023077</v>
      </c>
      <c r="C29" s="92">
        <f>[8]Resumen!F23</f>
        <v>1818.073121050051</v>
      </c>
      <c r="D29" s="92">
        <f>[8]Resumen!H23</f>
        <v>4899.3188955371643</v>
      </c>
      <c r="E29" s="92">
        <f>[8]Resumen!J23</f>
        <v>5937.6300012204856</v>
      </c>
      <c r="F29" s="92">
        <f>[8]Resumen!L23</f>
        <v>5686.5010743400471</v>
      </c>
      <c r="G29" s="92">
        <f>[8]Resumen!N23</f>
        <v>4437.1042917877685</v>
      </c>
    </row>
    <row r="30" spans="1:7" x14ac:dyDescent="0.2">
      <c r="A30" s="94"/>
      <c r="B30" s="94"/>
      <c r="C30" s="94"/>
      <c r="D30" s="94"/>
      <c r="E30" s="94"/>
      <c r="F30" s="94"/>
      <c r="G30" s="94"/>
    </row>
    <row r="31" spans="1:7" x14ac:dyDescent="0.2">
      <c r="A31" s="92" t="s">
        <v>20</v>
      </c>
      <c r="B31" s="92">
        <f>[10]Cuadro01!D26</f>
        <v>64.280537195558225</v>
      </c>
      <c r="C31" s="92">
        <f>[10]Cuadro01!D32</f>
        <v>69.25621491580057</v>
      </c>
      <c r="D31" s="92">
        <f>[10]Cuadro01!D28</f>
        <v>60.42635795473543</v>
      </c>
      <c r="E31" s="92">
        <f>[10]Cuadro01!D29</f>
        <v>52.456205739843043</v>
      </c>
      <c r="F31" s="92">
        <f>[10]Cuadro01!D30</f>
        <v>47.612024957459198</v>
      </c>
      <c r="G31" s="92">
        <f>[10]Cuadro01!D31</f>
        <v>67.437591017169694</v>
      </c>
    </row>
    <row r="32" spans="1:7" x14ac:dyDescent="0.2">
      <c r="A32" s="92" t="s">
        <v>21</v>
      </c>
      <c r="B32" s="92">
        <f>[10]Cuadro01!F26</f>
        <v>40.69416927901824</v>
      </c>
      <c r="C32" s="92">
        <f>[10]Cuadro01!F32</f>
        <v>58.777733226413766</v>
      </c>
      <c r="D32" s="92">
        <f>[10]Cuadro01!F28</f>
        <v>26.686570578926279</v>
      </c>
      <c r="E32" s="92">
        <f>[10]Cuadro01!F29</f>
        <v>20.678345136041525</v>
      </c>
      <c r="F32" s="92">
        <f>[10]Cuadro01!F30</f>
        <v>14.146341463414732</v>
      </c>
      <c r="G32" s="92">
        <f>[10]Cuadro01!F31</f>
        <v>32.768047452096077</v>
      </c>
    </row>
    <row r="33" spans="1:11" x14ac:dyDescent="0.2">
      <c r="A33" s="94"/>
      <c r="B33" s="94"/>
      <c r="C33" s="94"/>
      <c r="D33" s="94"/>
      <c r="E33" s="94"/>
      <c r="F33" s="94"/>
      <c r="G33" s="94"/>
    </row>
    <row r="34" spans="1:11" x14ac:dyDescent="0.2">
      <c r="A34" s="92" t="s">
        <v>11</v>
      </c>
      <c r="B34" s="92">
        <f t="shared" ref="B34:G36" si="0">+B25/B13*100</f>
        <v>57.340434250846513</v>
      </c>
      <c r="C34" s="92">
        <f t="shared" si="0"/>
        <v>57.1866585428184</v>
      </c>
      <c r="D34" s="92">
        <f t="shared" si="0"/>
        <v>57.462220809542799</v>
      </c>
      <c r="E34" s="92">
        <f t="shared" si="0"/>
        <v>56.832502779952584</v>
      </c>
      <c r="F34" s="92">
        <f t="shared" si="0"/>
        <v>57.886124561697294</v>
      </c>
      <c r="G34" s="92">
        <f t="shared" si="0"/>
        <v>57.588946320395415</v>
      </c>
    </row>
    <row r="35" spans="1:11" x14ac:dyDescent="0.2">
      <c r="A35" s="92" t="s">
        <v>12</v>
      </c>
      <c r="B35" s="92">
        <f t="shared" si="0"/>
        <v>75.052661227830171</v>
      </c>
      <c r="C35" s="92">
        <f t="shared" si="0"/>
        <v>80.321182768290811</v>
      </c>
      <c r="D35" s="92">
        <f t="shared" si="0"/>
        <v>70.429355187213844</v>
      </c>
      <c r="E35" s="92">
        <f t="shared" si="0"/>
        <v>66.689234935680048</v>
      </c>
      <c r="F35" s="92">
        <f t="shared" si="0"/>
        <v>68.688439606012636</v>
      </c>
      <c r="G35" s="92">
        <f t="shared" si="0"/>
        <v>72.013012286154606</v>
      </c>
    </row>
    <row r="36" spans="1:11" x14ac:dyDescent="0.2">
      <c r="A36" s="92" t="s">
        <v>13</v>
      </c>
      <c r="B36" s="92">
        <f t="shared" si="0"/>
        <v>41.384935520530334</v>
      </c>
      <c r="C36" s="92">
        <f t="shared" si="0"/>
        <v>33.94274906913288</v>
      </c>
      <c r="D36" s="92">
        <f t="shared" si="0"/>
        <v>46.753098504399304</v>
      </c>
      <c r="E36" s="92">
        <f t="shared" si="0"/>
        <v>48.562881054265375</v>
      </c>
      <c r="F36" s="92">
        <f t="shared" si="0"/>
        <v>49.014718404086487</v>
      </c>
      <c r="G36" s="92">
        <f t="shared" si="0"/>
        <v>45.725762028317369</v>
      </c>
    </row>
    <row r="37" spans="1:11" x14ac:dyDescent="0.2">
      <c r="A37" s="94"/>
      <c r="B37" s="94"/>
      <c r="C37" s="94"/>
      <c r="D37" s="94"/>
      <c r="E37" s="94"/>
      <c r="F37" s="94"/>
      <c r="G37" s="94"/>
    </row>
    <row r="38" spans="1:11" x14ac:dyDescent="0.2">
      <c r="A38" s="92" t="str">
        <f>[8]Resumen!A24</f>
        <v>Inactivos</v>
      </c>
      <c r="B38" s="97">
        <f>[8]Resumen!C24</f>
        <v>4060786.254290021</v>
      </c>
      <c r="C38" s="97">
        <f>[8]Resumen!E24</f>
        <v>1842603.2773598975</v>
      </c>
      <c r="D38" s="97">
        <f>[8]Resumen!G24</f>
        <v>2218182.9769302006</v>
      </c>
      <c r="E38" s="97">
        <f>[8]Resumen!I24</f>
        <v>471678.9228711006</v>
      </c>
      <c r="F38" s="97">
        <f>[8]Resumen!K24</f>
        <v>267731.5192957226</v>
      </c>
      <c r="G38" s="97">
        <f>[8]Resumen!M24</f>
        <v>1478772.5347634025</v>
      </c>
    </row>
    <row r="39" spans="1:11" x14ac:dyDescent="0.2">
      <c r="A39" s="94"/>
      <c r="B39" s="98"/>
      <c r="C39" s="98"/>
      <c r="D39" s="98"/>
      <c r="E39" s="98"/>
      <c r="F39" s="98"/>
      <c r="G39" s="98"/>
    </row>
    <row r="40" spans="1:11" x14ac:dyDescent="0.2">
      <c r="A40" s="92" t="s">
        <v>7</v>
      </c>
      <c r="B40" s="97">
        <f t="shared" ref="B40:G40" si="1">+B41+B42</f>
        <v>3979761.4408606878</v>
      </c>
      <c r="C40" s="97">
        <f t="shared" si="1"/>
        <v>1804627.2755990513</v>
      </c>
      <c r="D40" s="97">
        <f t="shared" si="1"/>
        <v>2175134.1652617874</v>
      </c>
      <c r="E40" s="97">
        <f t="shared" si="1"/>
        <v>460663.10590318299</v>
      </c>
      <c r="F40" s="97">
        <f t="shared" si="1"/>
        <v>278733.4735679992</v>
      </c>
      <c r="G40" s="97">
        <f t="shared" si="1"/>
        <v>1435737.5857906046</v>
      </c>
    </row>
    <row r="41" spans="1:11" x14ac:dyDescent="0.2">
      <c r="A41" s="93" t="str">
        <f>[8]Resumen!A25</f>
        <v>Asalariados</v>
      </c>
      <c r="B41" s="97">
        <f>[8]Resumen!C25</f>
        <v>1914338.7767351295</v>
      </c>
      <c r="C41" s="97">
        <f>[8]Resumen!E25</f>
        <v>674074.03125655896</v>
      </c>
      <c r="D41" s="97">
        <f>[8]Resumen!G25</f>
        <v>1240264.7454786371</v>
      </c>
      <c r="E41" s="97">
        <f>[8]Resumen!I25</f>
        <v>283547.12875408563</v>
      </c>
      <c r="F41" s="97">
        <f>[8]Resumen!K25</f>
        <v>172744.52101098828</v>
      </c>
      <c r="G41" s="97">
        <f>[8]Resumen!M25</f>
        <v>783973.09571356955</v>
      </c>
    </row>
    <row r="42" spans="1:11" x14ac:dyDescent="0.2">
      <c r="A42" s="93" t="str">
        <f>[8]Resumen!A26</f>
        <v>No Asalariados</v>
      </c>
      <c r="B42" s="97">
        <f>[8]Resumen!C26</f>
        <v>2065422.664125558</v>
      </c>
      <c r="C42" s="97">
        <f>[8]Resumen!E26</f>
        <v>1130553.2443424922</v>
      </c>
      <c r="D42" s="97">
        <f>[8]Resumen!G26</f>
        <v>934869.41978315054</v>
      </c>
      <c r="E42" s="97">
        <f>[8]Resumen!I26</f>
        <v>177115.97714909739</v>
      </c>
      <c r="F42" s="97">
        <f>[8]Resumen!K26</f>
        <v>105988.95255701094</v>
      </c>
      <c r="G42" s="97">
        <f>[8]Resumen!M26</f>
        <v>651764.49007703504</v>
      </c>
    </row>
    <row r="43" spans="1:11" ht="6" customHeight="1" x14ac:dyDescent="0.2">
      <c r="A43" s="95"/>
      <c r="B43" s="98"/>
      <c r="C43" s="98"/>
      <c r="D43" s="98"/>
      <c r="E43" s="98"/>
      <c r="F43" s="98"/>
      <c r="G43" s="98"/>
    </row>
    <row r="44" spans="1:11" x14ac:dyDescent="0.2">
      <c r="A44" s="92" t="str">
        <f>[8]Resumen!A27</f>
        <v>Desocupados</v>
      </c>
      <c r="B44" s="97">
        <f>[8]Resumen!C27</f>
        <v>240532.76901917811</v>
      </c>
      <c r="C44" s="97">
        <f>[8]Resumen!E27</f>
        <v>55557.484057661051</v>
      </c>
      <c r="D44" s="97">
        <f>[8]Resumen!G27</f>
        <v>184975.28496151572</v>
      </c>
      <c r="E44" s="97">
        <f>[8]Resumen!I27</f>
        <v>46046.11492587626</v>
      </c>
      <c r="F44" s="97">
        <f>[8]Resumen!K27</f>
        <v>21121.67636234883</v>
      </c>
      <c r="G44" s="97">
        <f>[8]Resumen!M27</f>
        <v>117807.4936732903</v>
      </c>
    </row>
    <row r="45" spans="1:11" ht="6" customHeight="1" x14ac:dyDescent="0.2">
      <c r="A45" s="94"/>
      <c r="B45" s="94"/>
      <c r="C45" s="94"/>
      <c r="D45" s="94"/>
      <c r="E45" s="94"/>
      <c r="F45" s="94"/>
      <c r="G45" s="94"/>
    </row>
    <row r="46" spans="1:11" x14ac:dyDescent="0.2">
      <c r="A46" s="92" t="s">
        <v>18</v>
      </c>
      <c r="B46" s="97">
        <f t="shared" ref="B46:G46" si="2">+B44/B25*100</f>
        <v>5.6994312969007179</v>
      </c>
      <c r="C46" s="97">
        <f t="shared" si="2"/>
        <v>2.9866648336542987</v>
      </c>
      <c r="D46" s="97">
        <f t="shared" si="2"/>
        <v>7.8375723186913158</v>
      </c>
      <c r="E46" s="97">
        <f t="shared" si="2"/>
        <v>9.0872857712233177</v>
      </c>
      <c r="F46" s="97">
        <f t="shared" si="2"/>
        <v>7.0439598476981464</v>
      </c>
      <c r="G46" s="97">
        <f t="shared" si="2"/>
        <v>7.5831396996825351</v>
      </c>
      <c r="H46" s="13"/>
      <c r="I46" s="11"/>
      <c r="J46" s="12"/>
    </row>
    <row r="47" spans="1:11" x14ac:dyDescent="0.2">
      <c r="A47" s="92" t="s">
        <v>8</v>
      </c>
      <c r="B47" s="97">
        <f>[8]Resumen!C28/B$40*100</f>
        <v>10.635236739864082</v>
      </c>
      <c r="C47" s="97">
        <f>[8]Resumen!E28/C$40*100</f>
        <v>11.822014383392094</v>
      </c>
      <c r="D47" s="97">
        <f>[8]Resumen!G28/D$40*100</f>
        <v>9.6506118188877785</v>
      </c>
      <c r="E47" s="97">
        <f>[8]Resumen!I28/E$40*100</f>
        <v>10.685106213383081</v>
      </c>
      <c r="F47" s="97">
        <f>[8]Resumen!K28/F$40*100</f>
        <v>7.9873394153788819</v>
      </c>
      <c r="G47" s="97">
        <f>[8]Resumen!M28/G$40*100</f>
        <v>9.6415964483799943</v>
      </c>
      <c r="H47" s="1"/>
      <c r="I47" s="1"/>
      <c r="J47" s="1"/>
      <c r="K47" s="1"/>
    </row>
    <row r="48" spans="1:11" x14ac:dyDescent="0.2">
      <c r="A48" s="92" t="s">
        <v>9</v>
      </c>
      <c r="B48" s="97">
        <f>[8]Resumen!C29/B$40*100</f>
        <v>49.967734889908236</v>
      </c>
      <c r="C48" s="97">
        <f>[8]Resumen!E29/C$40*100</f>
        <v>52.630460197683092</v>
      </c>
      <c r="D48" s="97">
        <f>[8]Resumen!G29/D$40*100</f>
        <v>47.758571522158341</v>
      </c>
      <c r="E48" s="97">
        <f>[8]Resumen!I29/E$40*100</f>
        <v>41.397313777848645</v>
      </c>
      <c r="F48" s="97">
        <f>[8]Resumen!K29/F$40*100</f>
        <v>44.845776702041448</v>
      </c>
      <c r="G48" s="97">
        <f>[8]Resumen!M29/G$40*100</f>
        <v>50.365099487284546</v>
      </c>
      <c r="I48" s="1"/>
      <c r="J48" s="1"/>
    </row>
    <row r="49" spans="1:7" x14ac:dyDescent="0.2">
      <c r="A49" s="94"/>
      <c r="B49" s="94"/>
      <c r="C49" s="94"/>
      <c r="D49" s="94"/>
      <c r="E49" s="94"/>
      <c r="F49" s="94"/>
      <c r="G49" s="94"/>
    </row>
    <row r="50" spans="1:7" x14ac:dyDescent="0.2">
      <c r="A50" s="101" t="s">
        <v>46</v>
      </c>
      <c r="B50" s="5"/>
      <c r="C50" s="5"/>
      <c r="D50" s="5"/>
      <c r="E50" s="5"/>
      <c r="F50" s="5"/>
      <c r="G50" s="5"/>
    </row>
  </sheetData>
  <mergeCells count="5">
    <mergeCell ref="A2:G2"/>
    <mergeCell ref="A3:A4"/>
    <mergeCell ref="B3:B4"/>
    <mergeCell ref="C3:C4"/>
    <mergeCell ref="D3:G3"/>
  </mergeCells>
  <printOptions horizontalCentered="1" verticalCentered="1"/>
  <pageMargins left="0.54" right="0" top="0" bottom="0" header="0" footer="0"/>
  <pageSetup paperSize="9" scale="86" orientation="landscape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workbookViewId="0">
      <selection activeCell="L18" sqref="L18"/>
    </sheetView>
  </sheetViews>
  <sheetFormatPr baseColWidth="10" defaultRowHeight="12.75" x14ac:dyDescent="0.2"/>
  <cols>
    <col min="2" max="2" width="27.42578125" customWidth="1"/>
  </cols>
  <sheetData>
    <row r="1" spans="2:8" ht="63.75" customHeight="1" thickBot="1" x14ac:dyDescent="0.25">
      <c r="B1" s="129" t="s">
        <v>54</v>
      </c>
      <c r="C1" s="129"/>
      <c r="D1" s="129"/>
      <c r="E1" s="129"/>
      <c r="F1" s="129"/>
      <c r="G1" s="129"/>
      <c r="H1" s="129"/>
    </row>
    <row r="2" spans="2:8" ht="18" customHeight="1" x14ac:dyDescent="0.2">
      <c r="B2" s="126" t="s">
        <v>10</v>
      </c>
      <c r="C2" s="124" t="s">
        <v>5</v>
      </c>
      <c r="D2" s="124" t="s">
        <v>4</v>
      </c>
      <c r="E2" s="124" t="s">
        <v>3</v>
      </c>
      <c r="F2" s="124"/>
      <c r="G2" s="124"/>
      <c r="H2" s="125"/>
    </row>
    <row r="3" spans="2:8" ht="25.5" customHeight="1" x14ac:dyDescent="0.2">
      <c r="B3" s="127"/>
      <c r="C3" s="122"/>
      <c r="D3" s="122"/>
      <c r="E3" s="30" t="s">
        <v>0</v>
      </c>
      <c r="F3" s="30" t="s">
        <v>6</v>
      </c>
      <c r="G3" s="30" t="s">
        <v>1</v>
      </c>
      <c r="H3" s="31" t="s">
        <v>2</v>
      </c>
    </row>
    <row r="4" spans="2:8" x14ac:dyDescent="0.2">
      <c r="B4" s="20"/>
      <c r="C4" s="24"/>
      <c r="D4" s="24"/>
      <c r="E4" s="24"/>
      <c r="F4" s="24"/>
      <c r="G4" s="24"/>
      <c r="H4" s="25"/>
    </row>
    <row r="5" spans="2:8" x14ac:dyDescent="0.2">
      <c r="B5" s="20" t="s">
        <v>23</v>
      </c>
      <c r="C5" s="102">
        <v>2128918.5183931338</v>
      </c>
      <c r="D5" s="102">
        <v>922702.93078857067</v>
      </c>
      <c r="E5" s="102">
        <v>1206215.5876044009</v>
      </c>
      <c r="F5" s="102">
        <v>253096.20679252403</v>
      </c>
      <c r="G5" s="102">
        <v>152610.10374594197</v>
      </c>
      <c r="H5" s="103">
        <v>800509.27706592425</v>
      </c>
    </row>
    <row r="6" spans="2:8" x14ac:dyDescent="0.2">
      <c r="B6" s="20" t="s">
        <v>24</v>
      </c>
      <c r="C6" s="102">
        <v>2152827.1983090499</v>
      </c>
      <c r="D6" s="102">
        <v>933785.70988518943</v>
      </c>
      <c r="E6" s="102">
        <v>1219041.4884237081</v>
      </c>
      <c r="F6" s="102">
        <v>258490.36636206965</v>
      </c>
      <c r="G6" s="102">
        <v>152970.80661255249</v>
      </c>
      <c r="H6" s="103">
        <v>807580.31544907659</v>
      </c>
    </row>
    <row r="7" spans="2:8" x14ac:dyDescent="0.2">
      <c r="B7" s="20" t="s">
        <v>53</v>
      </c>
      <c r="C7" s="61">
        <v>9023837.9999904167</v>
      </c>
      <c r="D7" s="61">
        <v>4097795.9999797894</v>
      </c>
      <c r="E7" s="61">
        <v>4926042.0000097947</v>
      </c>
      <c r="F7" s="61">
        <v>1029780.5251591685</v>
      </c>
      <c r="G7" s="61">
        <v>602816.46803039371</v>
      </c>
      <c r="H7" s="62">
        <v>3293445.0068198605</v>
      </c>
    </row>
    <row r="8" spans="2:8" x14ac:dyDescent="0.2">
      <c r="B8" s="23" t="s">
        <v>25</v>
      </c>
      <c r="C8" s="61">
        <v>4381576.6877787868</v>
      </c>
      <c r="D8" s="61">
        <v>2086271.5939438883</v>
      </c>
      <c r="E8" s="61">
        <v>2295305.093835677</v>
      </c>
      <c r="F8" s="61">
        <v>474126.09475987731</v>
      </c>
      <c r="G8" s="61">
        <v>281463.00505012809</v>
      </c>
      <c r="H8" s="62">
        <v>1539715.9940257969</v>
      </c>
    </row>
    <row r="9" spans="2:8" x14ac:dyDescent="0.2">
      <c r="B9" s="23" t="s">
        <v>26</v>
      </c>
      <c r="C9" s="61">
        <v>4642261.312209418</v>
      </c>
      <c r="D9" s="61">
        <v>2011524.4060366822</v>
      </c>
      <c r="E9" s="61">
        <v>2630736.9061734905</v>
      </c>
      <c r="F9" s="61">
        <v>555654.4303992457</v>
      </c>
      <c r="G9" s="61">
        <v>321353.46298028267</v>
      </c>
      <c r="H9" s="62">
        <v>1753729.012794106</v>
      </c>
    </row>
    <row r="10" spans="2:8" x14ac:dyDescent="0.2">
      <c r="B10" s="20" t="s">
        <v>27</v>
      </c>
      <c r="C10" s="61">
        <v>4.1916220712364449</v>
      </c>
      <c r="D10" s="61">
        <v>4.3883687195041494</v>
      </c>
      <c r="E10" s="24">
        <v>4.0409141500009103</v>
      </c>
      <c r="F10" s="24">
        <v>3.9838255469708952</v>
      </c>
      <c r="G10" s="24">
        <v>3.9407288317256177</v>
      </c>
      <c r="H10" s="25">
        <v>4.0781640461216373</v>
      </c>
    </row>
    <row r="11" spans="2:8" x14ac:dyDescent="0.2">
      <c r="B11" s="71"/>
      <c r="C11" s="90"/>
      <c r="D11" s="90"/>
      <c r="E11" s="73"/>
      <c r="F11" s="73"/>
      <c r="G11" s="73"/>
      <c r="H11" s="74"/>
    </row>
    <row r="12" spans="2:8" x14ac:dyDescent="0.2">
      <c r="B12" s="20" t="s">
        <v>52</v>
      </c>
      <c r="C12" s="24">
        <v>7179176.4891493013</v>
      </c>
      <c r="D12" s="24">
        <v>3177248.0540158064</v>
      </c>
      <c r="E12" s="24">
        <v>4001928.4351342176</v>
      </c>
      <c r="F12" s="24">
        <v>862972.20656734426</v>
      </c>
      <c r="G12" s="24">
        <v>492129.87473552173</v>
      </c>
      <c r="H12" s="25">
        <v>2646826.3538313298</v>
      </c>
    </row>
    <row r="13" spans="2:8" x14ac:dyDescent="0.2">
      <c r="B13" s="23" t="s">
        <v>25</v>
      </c>
      <c r="C13" s="24">
        <v>3421949.6828767625</v>
      </c>
      <c r="D13" s="24">
        <v>1594411.7005363104</v>
      </c>
      <c r="E13" s="24">
        <v>1827537.9823408932</v>
      </c>
      <c r="F13" s="24">
        <v>391496.52931219299</v>
      </c>
      <c r="G13" s="24">
        <v>223783.33756213632</v>
      </c>
      <c r="H13" s="25">
        <v>1212258.1154666345</v>
      </c>
    </row>
    <row r="14" spans="2:8" x14ac:dyDescent="0.2">
      <c r="B14" s="23" t="s">
        <v>26</v>
      </c>
      <c r="C14" s="24">
        <v>3757226.806272455</v>
      </c>
      <c r="D14" s="24">
        <v>1582836.3534798408</v>
      </c>
      <c r="E14" s="24">
        <v>2174390.4527931567</v>
      </c>
      <c r="F14" s="24">
        <v>471475.67725511658</v>
      </c>
      <c r="G14" s="24">
        <v>268346.53717338154</v>
      </c>
      <c r="H14" s="25">
        <v>1434568.2383647908</v>
      </c>
    </row>
    <row r="15" spans="2:8" x14ac:dyDescent="0.2">
      <c r="B15" s="75"/>
      <c r="C15" s="73"/>
      <c r="D15" s="73"/>
      <c r="E15" s="73"/>
      <c r="F15" s="73"/>
      <c r="G15" s="73"/>
      <c r="H15" s="74"/>
    </row>
    <row r="16" spans="2:8" x14ac:dyDescent="0.2">
      <c r="B16" s="20" t="s">
        <v>51</v>
      </c>
      <c r="C16" s="63">
        <v>2472041.2014910299</v>
      </c>
      <c r="D16" s="24">
        <v>1257803.0709739104</v>
      </c>
      <c r="E16" s="24">
        <v>1214238.1305171063</v>
      </c>
      <c r="F16" s="24">
        <v>214366.5143814261</v>
      </c>
      <c r="G16" s="24">
        <v>143182.64245953065</v>
      </c>
      <c r="H16" s="25">
        <v>856688.97367614612</v>
      </c>
    </row>
    <row r="17" spans="2:8" x14ac:dyDescent="0.2">
      <c r="B17" s="23" t="s">
        <v>25</v>
      </c>
      <c r="C17" s="24">
        <v>1274272.7772201807</v>
      </c>
      <c r="D17" s="24">
        <v>653945.53769556107</v>
      </c>
      <c r="E17" s="24">
        <v>620327.23952461488</v>
      </c>
      <c r="F17" s="24">
        <v>112176.12115214452</v>
      </c>
      <c r="G17" s="24">
        <v>74435.955200534299</v>
      </c>
      <c r="H17" s="25">
        <v>433715.16317193251</v>
      </c>
    </row>
    <row r="18" spans="2:8" x14ac:dyDescent="0.2">
      <c r="B18" s="23" t="s">
        <v>26</v>
      </c>
      <c r="C18" s="24">
        <v>1197768.4242708075</v>
      </c>
      <c r="D18" s="24">
        <v>603857.53327834292</v>
      </c>
      <c r="E18" s="24">
        <v>593910.89099248091</v>
      </c>
      <c r="F18" s="24">
        <v>102190.39322928328</v>
      </c>
      <c r="G18" s="24">
        <v>68746.687258995618</v>
      </c>
      <c r="H18" s="25">
        <v>422973.81050419854</v>
      </c>
    </row>
    <row r="19" spans="2:8" x14ac:dyDescent="0.2">
      <c r="B19" s="75"/>
      <c r="C19" s="73"/>
      <c r="D19" s="73"/>
      <c r="E19" s="73"/>
      <c r="F19" s="73"/>
      <c r="G19" s="73"/>
      <c r="H19" s="74"/>
    </row>
    <row r="20" spans="2:8" x14ac:dyDescent="0.2">
      <c r="B20" s="20" t="s">
        <v>28</v>
      </c>
      <c r="C20" s="24">
        <v>406858.17840382137</v>
      </c>
      <c r="D20" s="24">
        <v>278978.17825991637</v>
      </c>
      <c r="E20" s="24">
        <v>127880.00014389621</v>
      </c>
      <c r="F20" s="24">
        <v>18328.943589252423</v>
      </c>
      <c r="G20" s="24">
        <v>13100.072291900102</v>
      </c>
      <c r="H20" s="25">
        <v>96450.984262743616</v>
      </c>
    </row>
    <row r="21" spans="2:8" x14ac:dyDescent="0.2">
      <c r="B21" s="23" t="s">
        <v>14</v>
      </c>
      <c r="C21" s="24">
        <v>291954.40999962611</v>
      </c>
      <c r="D21" s="24">
        <v>209033.52796124775</v>
      </c>
      <c r="E21" s="24">
        <v>82920.882038377109</v>
      </c>
      <c r="F21" s="24">
        <v>9649.7595067652692</v>
      </c>
      <c r="G21" s="24">
        <v>8968.3849107251008</v>
      </c>
      <c r="H21" s="25">
        <v>64302.737620886699</v>
      </c>
    </row>
    <row r="22" spans="2:8" x14ac:dyDescent="0.2">
      <c r="B22" s="23" t="s">
        <v>15</v>
      </c>
      <c r="C22" s="24">
        <v>114903.76840418704</v>
      </c>
      <c r="D22" s="24">
        <v>69944.65029866877</v>
      </c>
      <c r="E22" s="24">
        <v>44959.118105518981</v>
      </c>
      <c r="F22" s="24">
        <v>8679.1840824871324</v>
      </c>
      <c r="G22" s="24">
        <v>4131.687381175002</v>
      </c>
      <c r="H22" s="25">
        <v>32148.246641856869</v>
      </c>
    </row>
    <row r="23" spans="2:8" x14ac:dyDescent="0.2">
      <c r="B23" s="75"/>
      <c r="C23" s="73"/>
      <c r="D23" s="73"/>
      <c r="E23" s="73"/>
      <c r="F23" s="73"/>
      <c r="G23" s="73"/>
      <c r="H23" s="74"/>
    </row>
    <row r="24" spans="2:8" x14ac:dyDescent="0.2">
      <c r="B24" s="20" t="s">
        <v>50</v>
      </c>
      <c r="C24" s="24">
        <v>4336377.8916988904</v>
      </c>
      <c r="D24" s="24">
        <v>1915442.8683684675</v>
      </c>
      <c r="E24" s="24">
        <v>2420935.0233311229</v>
      </c>
      <c r="F24" s="24">
        <v>525921.22557472251</v>
      </c>
      <c r="G24" s="24">
        <v>297219.16208706948</v>
      </c>
      <c r="H24" s="25">
        <v>1597794.6356694754</v>
      </c>
    </row>
    <row r="25" spans="2:8" x14ac:dyDescent="0.2">
      <c r="B25" s="23" t="s">
        <v>25</v>
      </c>
      <c r="C25" s="24">
        <v>2609239.9848486269</v>
      </c>
      <c r="D25" s="24">
        <v>1313894.2474018165</v>
      </c>
      <c r="E25" s="24">
        <v>1295345.7374468669</v>
      </c>
      <c r="F25" s="24">
        <v>264705.78205985052</v>
      </c>
      <c r="G25" s="24">
        <v>160004.51251145772</v>
      </c>
      <c r="H25" s="25">
        <v>870635.44287555874</v>
      </c>
    </row>
    <row r="26" spans="2:8" x14ac:dyDescent="0.2">
      <c r="B26" s="23" t="s">
        <v>26</v>
      </c>
      <c r="C26" s="24">
        <v>1727137.9068510681</v>
      </c>
      <c r="D26" s="24">
        <v>601548.62096654647</v>
      </c>
      <c r="E26" s="24">
        <v>1125589.2858844306</v>
      </c>
      <c r="F26" s="24">
        <v>261215.44351485054</v>
      </c>
      <c r="G26" s="24">
        <v>137214.64957561111</v>
      </c>
      <c r="H26" s="25">
        <v>727159.19279395521</v>
      </c>
    </row>
    <row r="27" spans="2:8" x14ac:dyDescent="0.2">
      <c r="B27" s="75"/>
      <c r="C27" s="73"/>
      <c r="D27" s="73"/>
      <c r="E27" s="73"/>
      <c r="F27" s="73"/>
      <c r="G27" s="73"/>
      <c r="H27" s="74"/>
    </row>
    <row r="28" spans="2:8" x14ac:dyDescent="0.2">
      <c r="B28" s="20" t="s">
        <v>49</v>
      </c>
      <c r="C28" s="24">
        <v>3364.6122508367707</v>
      </c>
      <c r="D28" s="24">
        <v>1687.2969689424835</v>
      </c>
      <c r="E28" s="24">
        <v>4676.9987535366135</v>
      </c>
      <c r="F28" s="24">
        <v>6361.7585417744504</v>
      </c>
      <c r="G28" s="24">
        <v>5269.2078920449103</v>
      </c>
      <c r="H28" s="25">
        <v>4038.8016080360185</v>
      </c>
    </row>
    <row r="29" spans="2:8" x14ac:dyDescent="0.2">
      <c r="B29" s="71"/>
      <c r="C29" s="73"/>
      <c r="D29" s="73"/>
      <c r="E29" s="73"/>
      <c r="F29" s="73"/>
      <c r="G29" s="73"/>
      <c r="H29" s="74"/>
    </row>
    <row r="30" spans="2:8" x14ac:dyDescent="0.2">
      <c r="B30" s="20" t="s">
        <v>20</v>
      </c>
      <c r="C30" s="24">
        <v>61.851007374420305</v>
      </c>
      <c r="D30" s="24">
        <v>70.275564409032555</v>
      </c>
      <c r="E30" s="24">
        <v>55.259357573815237</v>
      </c>
      <c r="F30" s="24">
        <v>42.086222490202367</v>
      </c>
      <c r="G30" s="24">
        <v>45.571030640668262</v>
      </c>
      <c r="H30" s="25">
        <v>61.191167391767351</v>
      </c>
    </row>
    <row r="31" spans="2:8" x14ac:dyDescent="0.2">
      <c r="B31" s="20" t="s">
        <v>21</v>
      </c>
      <c r="C31" s="24">
        <v>38.720333811084231</v>
      </c>
      <c r="D31" s="24">
        <v>58.874501992034887</v>
      </c>
      <c r="E31" s="24">
        <v>22.951051446977232</v>
      </c>
      <c r="F31" s="24">
        <v>13.558938800120835</v>
      </c>
      <c r="G31" s="24">
        <v>15.231197771587555</v>
      </c>
      <c r="H31" s="25">
        <v>27.331532468423358</v>
      </c>
    </row>
    <row r="32" spans="2:8" x14ac:dyDescent="0.2">
      <c r="B32" s="71"/>
      <c r="C32" s="73"/>
      <c r="D32" s="73"/>
      <c r="E32" s="73"/>
      <c r="F32" s="73"/>
      <c r="G32" s="73"/>
      <c r="H32" s="74"/>
    </row>
    <row r="33" spans="2:8" x14ac:dyDescent="0.2">
      <c r="B33" s="20" t="s">
        <v>11</v>
      </c>
      <c r="C33" s="24">
        <f t="shared" ref="C33:H35" si="0">+C24/C12*100</f>
        <v>60.402163092841455</v>
      </c>
      <c r="D33" s="24">
        <f t="shared" si="0"/>
        <v>60.286223669174632</v>
      </c>
      <c r="E33" s="24">
        <f t="shared" si="0"/>
        <v>60.494210792900624</v>
      </c>
      <c r="F33" s="24">
        <f t="shared" si="0"/>
        <v>60.943008543309432</v>
      </c>
      <c r="G33" s="24">
        <f t="shared" si="0"/>
        <v>60.394456289978272</v>
      </c>
      <c r="H33" s="25">
        <f t="shared" si="0"/>
        <v>60.366432174768022</v>
      </c>
    </row>
    <row r="34" spans="2:8" x14ac:dyDescent="0.2">
      <c r="B34" s="20" t="s">
        <v>12</v>
      </c>
      <c r="C34" s="24">
        <f t="shared" si="0"/>
        <v>76.250097945773788</v>
      </c>
      <c r="D34" s="24">
        <f t="shared" si="0"/>
        <v>82.406209573089768</v>
      </c>
      <c r="E34" s="24">
        <f t="shared" si="0"/>
        <v>70.879278568408125</v>
      </c>
      <c r="F34" s="24">
        <f t="shared" si="0"/>
        <v>67.613825983311571</v>
      </c>
      <c r="G34" s="24">
        <f t="shared" si="0"/>
        <v>71.49974357095752</v>
      </c>
      <c r="H34" s="25">
        <f t="shared" si="0"/>
        <v>71.819312386325009</v>
      </c>
    </row>
    <row r="35" spans="2:8" x14ac:dyDescent="0.2">
      <c r="B35" s="20" t="s">
        <v>13</v>
      </c>
      <c r="C35" s="24">
        <f t="shared" si="0"/>
        <v>45.968422879548278</v>
      </c>
      <c r="D35" s="24">
        <f t="shared" si="0"/>
        <v>38.004473402702139</v>
      </c>
      <c r="E35" s="24">
        <f t="shared" si="0"/>
        <v>51.76573896553549</v>
      </c>
      <c r="F35" s="24">
        <f t="shared" si="0"/>
        <v>55.403800475057437</v>
      </c>
      <c r="G35" s="24">
        <f t="shared" si="0"/>
        <v>51.133378138938035</v>
      </c>
      <c r="H35" s="25">
        <f t="shared" si="0"/>
        <v>50.688365554699303</v>
      </c>
    </row>
    <row r="36" spans="2:8" x14ac:dyDescent="0.2">
      <c r="B36" s="71"/>
      <c r="C36" s="73"/>
      <c r="D36" s="73"/>
      <c r="E36" s="73"/>
      <c r="F36" s="73"/>
      <c r="G36" s="73"/>
      <c r="H36" s="74"/>
    </row>
    <row r="37" spans="2:8" x14ac:dyDescent="0.2">
      <c r="B37" s="20" t="s">
        <v>29</v>
      </c>
      <c r="C37" s="61">
        <v>2842274.7005554917</v>
      </c>
      <c r="D37" s="61">
        <v>1261805.1856476907</v>
      </c>
      <c r="E37" s="61">
        <v>1580469.5149079598</v>
      </c>
      <c r="F37" s="61">
        <v>337050.98099258658</v>
      </c>
      <c r="G37" s="61">
        <v>194910.71264844856</v>
      </c>
      <c r="H37" s="62">
        <v>1048507.8212669677</v>
      </c>
    </row>
    <row r="38" spans="2:8" x14ac:dyDescent="0.2">
      <c r="B38" s="71"/>
      <c r="C38" s="90"/>
      <c r="D38" s="90"/>
      <c r="E38" s="90"/>
      <c r="F38" s="90"/>
      <c r="G38" s="90"/>
      <c r="H38" s="91"/>
    </row>
    <row r="39" spans="2:8" x14ac:dyDescent="0.2">
      <c r="B39" s="20" t="s">
        <v>7</v>
      </c>
      <c r="C39" s="61">
        <f t="shared" ref="C39:H39" si="1">+C40+C41</f>
        <v>4090651.3951357938</v>
      </c>
      <c r="D39" s="61">
        <f t="shared" si="1"/>
        <v>1863230.6646242533</v>
      </c>
      <c r="E39" s="61">
        <f t="shared" si="1"/>
        <v>2227420.7305112802</v>
      </c>
      <c r="F39" s="61">
        <f t="shared" si="1"/>
        <v>476944.4964726693</v>
      </c>
      <c r="G39" s="61">
        <f t="shared" si="1"/>
        <v>274052.20069976582</v>
      </c>
      <c r="H39" s="62">
        <f t="shared" si="1"/>
        <v>1476424.0333388201</v>
      </c>
    </row>
    <row r="40" spans="2:8" x14ac:dyDescent="0.2">
      <c r="B40" s="23" t="s">
        <v>30</v>
      </c>
      <c r="C40" s="61">
        <v>1908586.0007648575</v>
      </c>
      <c r="D40" s="61">
        <v>664289.46485240571</v>
      </c>
      <c r="E40" s="61">
        <v>1244296.5359123433</v>
      </c>
      <c r="F40" s="61">
        <v>292348.51673977351</v>
      </c>
      <c r="G40" s="61">
        <v>168103.93142534851</v>
      </c>
      <c r="H40" s="62">
        <v>783844.08774721227</v>
      </c>
    </row>
    <row r="41" spans="2:8" x14ac:dyDescent="0.2">
      <c r="B41" s="23" t="s">
        <v>31</v>
      </c>
      <c r="C41" s="61">
        <v>2182065.3943709363</v>
      </c>
      <c r="D41" s="61">
        <v>1198941.1997718476</v>
      </c>
      <c r="E41" s="61">
        <v>983124.19459893683</v>
      </c>
      <c r="F41" s="61">
        <v>184595.97973289582</v>
      </c>
      <c r="G41" s="61">
        <v>105948.2692744173</v>
      </c>
      <c r="H41" s="62">
        <v>692579.94559160783</v>
      </c>
    </row>
    <row r="42" spans="2:8" x14ac:dyDescent="0.2">
      <c r="B42" s="75"/>
      <c r="C42" s="90"/>
      <c r="D42" s="90"/>
      <c r="E42" s="90"/>
      <c r="F42" s="90"/>
      <c r="G42" s="90"/>
      <c r="H42" s="91"/>
    </row>
    <row r="43" spans="2:8" x14ac:dyDescent="0.2">
      <c r="B43" s="20" t="s">
        <v>32</v>
      </c>
      <c r="C43" s="61">
        <v>245726.49656410009</v>
      </c>
      <c r="D43" s="61">
        <v>52212.20374407676</v>
      </c>
      <c r="E43" s="61">
        <v>193514.29282002451</v>
      </c>
      <c r="F43" s="61">
        <v>48976.729102034995</v>
      </c>
      <c r="G43" s="61">
        <v>23166.961387302676</v>
      </c>
      <c r="H43" s="62">
        <v>121370.60233068769</v>
      </c>
    </row>
    <row r="44" spans="2:8" x14ac:dyDescent="0.2">
      <c r="B44" s="71"/>
      <c r="C44" s="73"/>
      <c r="D44" s="73"/>
      <c r="E44" s="73"/>
      <c r="F44" s="73"/>
      <c r="G44" s="73"/>
      <c r="H44" s="74"/>
    </row>
    <row r="45" spans="2:8" x14ac:dyDescent="0.2">
      <c r="B45" s="20" t="s">
        <v>18</v>
      </c>
      <c r="C45" s="61">
        <f t="shared" ref="C45:H45" si="2">+C43/C24*100</f>
        <v>5.6666301392803726</v>
      </c>
      <c r="D45" s="61">
        <f t="shared" si="2"/>
        <v>2.7258554460854256</v>
      </c>
      <c r="E45" s="61">
        <f t="shared" si="2"/>
        <v>7.9933699564458172</v>
      </c>
      <c r="F45" s="61">
        <f t="shared" si="2"/>
        <v>9.3125598892711778</v>
      </c>
      <c r="G45" s="61">
        <f t="shared" si="2"/>
        <v>7.7945719329213308</v>
      </c>
      <c r="H45" s="62">
        <f t="shared" si="2"/>
        <v>7.596132795866688</v>
      </c>
    </row>
    <row r="46" spans="2:8" x14ac:dyDescent="0.2">
      <c r="B46" s="20" t="s">
        <v>8</v>
      </c>
      <c r="C46" s="61">
        <v>14.247746658735288</v>
      </c>
      <c r="D46" s="61">
        <v>15.066999322571561</v>
      </c>
      <c r="E46" s="61">
        <v>13.562444297837589</v>
      </c>
      <c r="F46" s="61">
        <v>14.777129886901907</v>
      </c>
      <c r="G46" s="61">
        <v>7.7475321567453435</v>
      </c>
      <c r="H46" s="62">
        <v>14.249409451202103</v>
      </c>
    </row>
    <row r="47" spans="2:8" x14ac:dyDescent="0.2">
      <c r="B47" s="20" t="s">
        <v>9</v>
      </c>
      <c r="C47" s="61">
        <v>48.580098761270236</v>
      </c>
      <c r="D47" s="61">
        <v>51.054970837531414</v>
      </c>
      <c r="E47" s="61">
        <v>46.509875798741007</v>
      </c>
      <c r="F47" s="61">
        <v>42.405979728407551</v>
      </c>
      <c r="G47" s="61">
        <v>46.006580915345502</v>
      </c>
      <c r="H47" s="62">
        <v>47.92902075162943</v>
      </c>
    </row>
    <row r="48" spans="2:8" ht="13.5" thickBot="1" x14ac:dyDescent="0.25">
      <c r="B48" s="64"/>
      <c r="C48" s="65"/>
      <c r="D48" s="65"/>
      <c r="E48" s="65"/>
      <c r="F48" s="65"/>
      <c r="G48" s="65"/>
      <c r="H48" s="66"/>
    </row>
    <row r="49" spans="2:8" x14ac:dyDescent="0.2">
      <c r="B49" s="104" t="s">
        <v>48</v>
      </c>
      <c r="C49" s="5"/>
      <c r="D49" s="5"/>
      <c r="E49" s="5"/>
      <c r="F49" s="5"/>
      <c r="G49" s="5"/>
      <c r="H49" s="5"/>
    </row>
  </sheetData>
  <mergeCells count="5">
    <mergeCell ref="B1:H1"/>
    <mergeCell ref="B2:B3"/>
    <mergeCell ref="C2:C3"/>
    <mergeCell ref="D2:D3"/>
    <mergeCell ref="E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Portada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</dc:creator>
  <cp:lastModifiedBy>HP Inc.</cp:lastModifiedBy>
  <cp:lastPrinted>2011-07-29T15:34:00Z</cp:lastPrinted>
  <dcterms:created xsi:type="dcterms:W3CDTF">2006-11-28T20:39:10Z</dcterms:created>
  <dcterms:modified xsi:type="dcterms:W3CDTF">2022-03-10T16:15:10Z</dcterms:modified>
</cp:coreProperties>
</file>